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8915" windowHeight="11505" activeTab="0"/>
  </bookViews>
  <sheets>
    <sheet name="SP" sheetId="1" r:id="rId1"/>
    <sheet name="Vrsta izloženosti" sheetId="2" r:id="rId2"/>
    <sheet name="Kategorije" sheetId="3" r:id="rId3"/>
    <sheet name="Instrumenti otkupivi" sheetId="4" r:id="rId4"/>
    <sheet name="Police osiguranja" sheetId="5" r:id="rId5"/>
    <sheet name="Gubici" sheetId="6" r:id="rId6"/>
    <sheet name="SDUS" sheetId="7" r:id="rId7"/>
    <sheet name="TRŽIŠNI RIZICI" sheetId="8" r:id="rId8"/>
    <sheet name="TRŽ - SP -DKT" sheetId="9" r:id="rId9"/>
    <sheet name="Upute TRŽ - SP -DKT" sheetId="10" r:id="rId10"/>
    <sheet name="TRŽ - SP - VVP" sheetId="11" r:id="rId11"/>
    <sheet name="Upute TRŽ - SP - VVP" sheetId="12" r:id="rId12"/>
    <sheet name="TRŽ - SP -VR" sheetId="13" r:id="rId13"/>
    <sheet name="Upute TRŽ - SP - VR" sheetId="14" r:id="rId14"/>
    <sheet name="Dodatna tablica JVK" sheetId="15" r:id="rId15"/>
    <sheet name="TRŽ- SP - RR" sheetId="16" r:id="rId16"/>
    <sheet name="Upute TRŽ - SP - RR" sheetId="17" r:id="rId17"/>
    <sheet name="RIZIK NAMIRE" sheetId="18" r:id="rId18"/>
    <sheet name="3.5 CR NAMIRA" sheetId="19" r:id="rId19"/>
    <sheet name="3.5 CR NAMIRA UPUTA" sheetId="20" r:id="rId20"/>
    <sheet name="JAMSTVENI KAPITAL" sheetId="21" r:id="rId21"/>
    <sheet name="1.1 info" sheetId="22" r:id="rId22"/>
    <sheet name="1.2 CA1" sheetId="23" r:id="rId23"/>
    <sheet name="1.3 CA2" sheetId="24" r:id="rId24"/>
    <sheet name="1.4 CA3" sheetId="25" r:id="rId25"/>
    <sheet name="1.5 CA4" sheetId="26" r:id="rId26"/>
    <sheet name="1.6 CA5" sheetId="27" r:id="rId27"/>
    <sheet name="1.7 CA6" sheetId="28" r:id="rId28"/>
    <sheet name="LIKVIDNOSNI RIZIK" sheetId="29" r:id="rId29"/>
    <sheet name="likvidna imovina" sheetId="30" r:id="rId30"/>
    <sheet name="likvidni odljevi" sheetId="31" r:id="rId31"/>
    <sheet name="likvidni priljevi" sheetId="32" r:id="rId32"/>
    <sheet name="PROTUCIKLIČKI KAPITAL" sheetId="33" r:id="rId33"/>
    <sheet name="pck " sheetId="34" r:id="rId34"/>
    <sheet name="nazivi država" sheetId="35" r:id="rId35"/>
    <sheet name="FINANCIJSKA POLUGA" sheetId="36" r:id="rId36"/>
    <sheet name="OFP" sheetId="37" r:id="rId37"/>
    <sheet name="NEFINANCIJSKE INSTITUCIJE" sheetId="38" r:id="rId38"/>
    <sheet name="KUNFI" sheetId="39" r:id="rId39"/>
    <sheet name="Pomoćne usluge" sheetId="40" r:id="rId40"/>
    <sheet name="Restrukturiranje" sheetId="41" r:id="rId41"/>
  </sheets>
  <externalReferences>
    <externalReference r:id="rId44"/>
    <externalReference r:id="rId45"/>
    <externalReference r:id="rId46"/>
    <externalReference r:id="rId47"/>
    <externalReference r:id="rId48"/>
  </externalReferences>
  <definedNames>
    <definedName name="_ftnref1_50" localSheetId="23">'[1]Table 39_'!#REF!</definedName>
    <definedName name="_ftnref1_50" localSheetId="27">'[1]Table 39_'!#REF!</definedName>
    <definedName name="_ftnref1_50">'[1]Table 39_'!#REF!</definedName>
    <definedName name="_ftnref1_50_10" localSheetId="23">'[2]Table 39_'!#REF!</definedName>
    <definedName name="_ftnref1_50_10" localSheetId="27">'[2]Table 39_'!#REF!</definedName>
    <definedName name="_ftnref1_50_10">'[2]Table 39_'!#REF!</definedName>
    <definedName name="_ftnref1_50_15" localSheetId="23">'[2]Table 39_'!#REF!</definedName>
    <definedName name="_ftnref1_50_15" localSheetId="27">'[2]Table 39_'!#REF!</definedName>
    <definedName name="_ftnref1_50_15">'[2]Table 39_'!#REF!</definedName>
    <definedName name="_ftnref1_50_18" localSheetId="23">'[2]Table 39_'!#REF!</definedName>
    <definedName name="_ftnref1_50_18" localSheetId="27">'[2]Table 39_'!#REF!</definedName>
    <definedName name="_ftnref1_50_18">'[2]Table 39_'!#REF!</definedName>
    <definedName name="_ftnref1_50_19" localSheetId="23">'[2]Table 39_'!#REF!</definedName>
    <definedName name="_ftnref1_50_19" localSheetId="27">'[2]Table 39_'!#REF!</definedName>
    <definedName name="_ftnref1_50_19">'[2]Table 39_'!#REF!</definedName>
    <definedName name="_ftnref1_50_20" localSheetId="23">'[2]Table 39_'!#REF!</definedName>
    <definedName name="_ftnref1_50_20" localSheetId="27">'[2]Table 39_'!#REF!</definedName>
    <definedName name="_ftnref1_50_20">'[2]Table 39_'!#REF!</definedName>
    <definedName name="_ftnref1_50_21" localSheetId="23">'[2]Table 39_'!#REF!</definedName>
    <definedName name="_ftnref1_50_21" localSheetId="27">'[2]Table 39_'!#REF!</definedName>
    <definedName name="_ftnref1_50_21">'[2]Table 39_'!#REF!</definedName>
    <definedName name="_ftnref1_50_23" localSheetId="23">'[2]Table 39_'!#REF!</definedName>
    <definedName name="_ftnref1_50_23" localSheetId="27">'[2]Table 39_'!#REF!</definedName>
    <definedName name="_ftnref1_50_23">'[2]Table 39_'!#REF!</definedName>
    <definedName name="_ftnref1_50_24" localSheetId="23">'[2]Table 39_'!#REF!</definedName>
    <definedName name="_ftnref1_50_24" localSheetId="27">'[2]Table 39_'!#REF!</definedName>
    <definedName name="_ftnref1_50_24">'[2]Table 39_'!#REF!</definedName>
    <definedName name="_ftnref1_50_27" localSheetId="23">'[3]Table 39_'!#REF!</definedName>
    <definedName name="_ftnref1_50_27" localSheetId="27">'[3]Table 39_'!#REF!</definedName>
    <definedName name="_ftnref1_50_27">'[3]Table 39_'!#REF!</definedName>
    <definedName name="_ftnref1_50_28" localSheetId="23">'[3]Table 39_'!#REF!</definedName>
    <definedName name="_ftnref1_50_28" localSheetId="27">'[3]Table 39_'!#REF!</definedName>
    <definedName name="_ftnref1_50_28">'[3]Table 39_'!#REF!</definedName>
    <definedName name="_ftnref1_50_4" localSheetId="23">'[2]Table 39_'!#REF!</definedName>
    <definedName name="_ftnref1_50_4" localSheetId="27">'[2]Table 39_'!#REF!</definedName>
    <definedName name="_ftnref1_50_4">'[2]Table 39_'!#REF!</definedName>
    <definedName name="_ftnref1_50_5" localSheetId="23">'[2]Table 39_'!#REF!</definedName>
    <definedName name="_ftnref1_50_5" localSheetId="27">'[2]Table 39_'!#REF!</definedName>
    <definedName name="_ftnref1_50_5">'[2]Table 39_'!#REF!</definedName>
    <definedName name="_ftnref1_50_9" localSheetId="23">'[3]Table 39_'!#REF!</definedName>
    <definedName name="_ftnref1_50_9" localSheetId="27">'[3]Table 39_'!#REF!</definedName>
    <definedName name="_ftnref1_50_9">'[3]Table 39_'!#REF!</definedName>
    <definedName name="_ftnref1_51" localSheetId="23">'[1]Table 39_'!#REF!</definedName>
    <definedName name="_ftnref1_51" localSheetId="27">'[1]Table 39_'!#REF!</definedName>
    <definedName name="_ftnref1_51">'[1]Table 39_'!#REF!</definedName>
    <definedName name="_ftnref1_51_10" localSheetId="23">'[2]Table 39_'!#REF!</definedName>
    <definedName name="_ftnref1_51_10" localSheetId="27">'[2]Table 39_'!#REF!</definedName>
    <definedName name="_ftnref1_51_10">'[2]Table 39_'!#REF!</definedName>
    <definedName name="_ftnref1_51_15" localSheetId="23">'[2]Table 39_'!#REF!</definedName>
    <definedName name="_ftnref1_51_15" localSheetId="27">'[2]Table 39_'!#REF!</definedName>
    <definedName name="_ftnref1_51_15">'[2]Table 39_'!#REF!</definedName>
    <definedName name="_ftnref1_51_18" localSheetId="23">'[2]Table 39_'!#REF!</definedName>
    <definedName name="_ftnref1_51_18" localSheetId="27">'[2]Table 39_'!#REF!</definedName>
    <definedName name="_ftnref1_51_18">'[2]Table 39_'!#REF!</definedName>
    <definedName name="_ftnref1_51_19" localSheetId="23">'[2]Table 39_'!#REF!</definedName>
    <definedName name="_ftnref1_51_19" localSheetId="27">'[2]Table 39_'!#REF!</definedName>
    <definedName name="_ftnref1_51_19">'[2]Table 39_'!#REF!</definedName>
    <definedName name="_ftnref1_51_20" localSheetId="23">'[2]Table 39_'!#REF!</definedName>
    <definedName name="_ftnref1_51_20" localSheetId="27">'[2]Table 39_'!#REF!</definedName>
    <definedName name="_ftnref1_51_20">'[2]Table 39_'!#REF!</definedName>
    <definedName name="_ftnref1_51_21" localSheetId="23">'[2]Table 39_'!#REF!</definedName>
    <definedName name="_ftnref1_51_21" localSheetId="27">'[2]Table 39_'!#REF!</definedName>
    <definedName name="_ftnref1_51_21">'[2]Table 39_'!#REF!</definedName>
    <definedName name="_ftnref1_51_23" localSheetId="23">'[2]Table 39_'!#REF!</definedName>
    <definedName name="_ftnref1_51_23" localSheetId="27">'[2]Table 39_'!#REF!</definedName>
    <definedName name="_ftnref1_51_23">'[2]Table 39_'!#REF!</definedName>
    <definedName name="_ftnref1_51_24" localSheetId="23">'[2]Table 39_'!#REF!</definedName>
    <definedName name="_ftnref1_51_24" localSheetId="27">'[2]Table 39_'!#REF!</definedName>
    <definedName name="_ftnref1_51_24">'[2]Table 39_'!#REF!</definedName>
    <definedName name="_ftnref1_51_4" localSheetId="23">'[2]Table 39_'!#REF!</definedName>
    <definedName name="_ftnref1_51_4" localSheetId="27">'[2]Table 39_'!#REF!</definedName>
    <definedName name="_ftnref1_51_4">'[2]Table 39_'!#REF!</definedName>
    <definedName name="_ftnref1_51_5" localSheetId="23">'[2]Table 39_'!#REF!</definedName>
    <definedName name="_ftnref1_51_5" localSheetId="27">'[2]Table 39_'!#REF!</definedName>
    <definedName name="_ftnref1_51_5">'[2]Table 39_'!#REF!</definedName>
    <definedName name="_h" localSheetId="23">'[2]Table 39_'!#REF!</definedName>
    <definedName name="_h" localSheetId="27">'[2]Table 39_'!#REF!</definedName>
    <definedName name="_h">'[2]Table 39_'!#REF!</definedName>
    <definedName name="_Toc319671645" localSheetId="0">'SP'!$A$2</definedName>
    <definedName name="App">'[4]Lists'!$A$27:$A$29</definedName>
    <definedName name="Carlos" localSheetId="27">#REF!</definedName>
    <definedName name="Carlos">#REF!</definedName>
    <definedName name="dsa" localSheetId="27">#REF!</definedName>
    <definedName name="dsa">#REF!</definedName>
    <definedName name="fdsg" localSheetId="27">'[1]Table 39_'!#REF!</definedName>
    <definedName name="fdsg">'[1]Table 39_'!#REF!</definedName>
    <definedName name="fgf" localSheetId="27">'[3]Table 39_'!#REF!</definedName>
    <definedName name="fgf">'[3]Table 39_'!#REF!</definedName>
    <definedName name="Frequency">'[4]Lists'!$A$21:$A$25</definedName>
    <definedName name="ho" localSheetId="27">#REF!</definedName>
    <definedName name="ho">#REF!</definedName>
    <definedName name="_xlnm.Print_Titles" localSheetId="22">'1.2 CA1'!$D:$D</definedName>
    <definedName name="_xlnm.Print_Titles" localSheetId="16">'Upute TRŽ - SP - RR'!$2:$4</definedName>
    <definedName name="_xlnm.Print_Titles" localSheetId="11">'Upute TRŽ - SP - VVP'!$2:$4</definedName>
    <definedName name="_xlnm.Print_Titles" localSheetId="9">'Upute TRŽ - SP -DKT'!$4:$5</definedName>
    <definedName name="JedenRadekPodSestavou" localSheetId="27">#REF!</definedName>
    <definedName name="JedenRadekPodSestavou">#REF!</definedName>
    <definedName name="JedenRadekPodSestavou_11" localSheetId="27">#REF!</definedName>
    <definedName name="JedenRadekPodSestavou_11">#REF!</definedName>
    <definedName name="JedenRadekPodSestavou_2" localSheetId="27">#REF!</definedName>
    <definedName name="JedenRadekPodSestavou_2">#REF!</definedName>
    <definedName name="JedenRadekPodSestavou_28" localSheetId="27">#REF!</definedName>
    <definedName name="JedenRadekPodSestavou_28">#REF!</definedName>
    <definedName name="JedenRadekVedleSestavy" localSheetId="27">#REF!</definedName>
    <definedName name="JedenRadekVedleSestavy">#REF!</definedName>
    <definedName name="JedenRadekVedleSestavy_11" localSheetId="27">#REF!</definedName>
    <definedName name="JedenRadekVedleSestavy_11">#REF!</definedName>
    <definedName name="JedenRadekVedleSestavy_2" localSheetId="27">#REF!</definedName>
    <definedName name="JedenRadekVedleSestavy_2">#REF!</definedName>
    <definedName name="JedenRadekVedleSestavy_28" localSheetId="27">#REF!</definedName>
    <definedName name="JedenRadekVedleSestavy_28">#REF!</definedName>
    <definedName name="kk">'[5]List details'!$C$5:$C$8</definedName>
    <definedName name="ll">'[5]List details'!$C$5:$C$8</definedName>
    <definedName name="MaxOblastTabulky" localSheetId="27">#REF!</definedName>
    <definedName name="MaxOblastTabulky">#REF!</definedName>
    <definedName name="MaxOblastTabulky_11" localSheetId="27">#REF!</definedName>
    <definedName name="MaxOblastTabulky_11">#REF!</definedName>
    <definedName name="MaxOblastTabulky_2" localSheetId="27">#REF!</definedName>
    <definedName name="MaxOblastTabulky_2">#REF!</definedName>
    <definedName name="MaxOblastTabulky_28" localSheetId="27">#REF!</definedName>
    <definedName name="MaxOblastTabulky_28">#REF!</definedName>
    <definedName name="OblastDat2" localSheetId="27">#REF!</definedName>
    <definedName name="OblastDat2">#REF!</definedName>
    <definedName name="OblastDat2_11" localSheetId="27">#REF!</definedName>
    <definedName name="OblastDat2_11">#REF!</definedName>
    <definedName name="OblastDat2_2" localSheetId="27">#REF!</definedName>
    <definedName name="OblastDat2_2">#REF!</definedName>
    <definedName name="OblastDat2_28" localSheetId="27">#REF!</definedName>
    <definedName name="OblastDat2_28">#REF!</definedName>
    <definedName name="OblastNadpisuRadku" localSheetId="27">#REF!</definedName>
    <definedName name="OblastNadpisuRadku">#REF!</definedName>
    <definedName name="OblastNadpisuRadku_11" localSheetId="27">#REF!</definedName>
    <definedName name="OblastNadpisuRadku_11">#REF!</definedName>
    <definedName name="OblastNadpisuRadku_2" localSheetId="27">#REF!</definedName>
    <definedName name="OblastNadpisuRadku_2">#REF!</definedName>
    <definedName name="OblastNadpisuRadku_28" localSheetId="27">#REF!</definedName>
    <definedName name="OblastNadpisuRadku_28">#REF!</definedName>
    <definedName name="OblastNadpisuSloupcu" localSheetId="27">#REF!</definedName>
    <definedName name="OblastNadpisuSloupcu">#REF!</definedName>
    <definedName name="OblastNadpisuSloupcu_11" localSheetId="27">#REF!</definedName>
    <definedName name="OblastNadpisuSloupcu_11">#REF!</definedName>
    <definedName name="OblastNadpisuSloupcu_2" localSheetId="27">#REF!</definedName>
    <definedName name="OblastNadpisuSloupcu_2">#REF!</definedName>
    <definedName name="OblastNadpisuSloupcu_28" localSheetId="27">#REF!</definedName>
    <definedName name="OblastNadpisuSloupcu_28">#REF!</definedName>
    <definedName name="_xlnm.Print_Area" localSheetId="22">'1.2 CA1'!$B$2:$I$100</definedName>
    <definedName name="_xlnm.Print_Area" localSheetId="23">'1.3 CA2'!$A$1:$H$70</definedName>
    <definedName name="_xlnm.Print_Area" localSheetId="25">'1.5 CA4'!$B$2:$I$87</definedName>
    <definedName name="_xlnm.Print_Area" localSheetId="18">'3.5 CR NAMIRA'!$A$1:$J$20</definedName>
    <definedName name="_xlnm.Print_Area" localSheetId="19">'3.5 CR NAMIRA UPUTA'!$A$1:$D$22</definedName>
    <definedName name="_xlnm.Print_Area" localSheetId="5">'Gubici'!$A$1:$I$10</definedName>
    <definedName name="_xlnm.Print_Area" localSheetId="3">'Instrumenti otkupivi'!$A$1:$H$31</definedName>
    <definedName name="_xlnm.Print_Area" localSheetId="38">'KUNFI'!$A$1:$L$22</definedName>
    <definedName name="_xlnm.Print_Area" localSheetId="4">'Police osiguranja'!$A$1:$K$35</definedName>
    <definedName name="_xlnm.Print_Area" localSheetId="39">'Pomoćne usluge'!$A$1:$H$22</definedName>
    <definedName name="_xlnm.Print_Area" localSheetId="40">'Restrukturiranje'!$A$1:$I$22</definedName>
    <definedName name="_xlnm.Print_Area" localSheetId="6">'SDUS'!$A$1:$M$52</definedName>
    <definedName name="_xlnm.Print_Area" localSheetId="8">'TRŽ - SP -DKT'!$A$1:$M$47</definedName>
    <definedName name="_xlnm.Print_Area" localSheetId="16">'Upute TRŽ - SP - RR'!$B$2:$F$53</definedName>
    <definedName name="_xlnm.Print_Area" localSheetId="13">'Upute TRŽ - SP - VR'!$A$1:$F$52</definedName>
    <definedName name="_xlnm.Print_Area" localSheetId="11">'Upute TRŽ - SP - VVP'!$B$2:$F$60</definedName>
    <definedName name="Prilog2">#REF!</definedName>
    <definedName name="Print_Area_MI" localSheetId="23">#REF!</definedName>
    <definedName name="Print_Area_MI" localSheetId="27">#REF!</definedName>
    <definedName name="Print_Area_MI">#REF!</definedName>
    <definedName name="Print_Area_MI_11" localSheetId="27">#REF!</definedName>
    <definedName name="Print_Area_MI_11">#REF!</definedName>
    <definedName name="Print_Area_MI_2" localSheetId="27">#REF!</definedName>
    <definedName name="Print_Area_MI_2">#REF!</definedName>
    <definedName name="Print_Area_MI_28" localSheetId="27">#REF!</definedName>
    <definedName name="Print_Area_MI_28">#REF!</definedName>
    <definedName name="Print_Titles_MI" localSheetId="23">#REF!</definedName>
    <definedName name="Print_Titles_MI" localSheetId="27">#REF!</definedName>
    <definedName name="Print_Titles_MI">#REF!</definedName>
    <definedName name="Print_Titles_MI_11" localSheetId="27">#REF!</definedName>
    <definedName name="Print_Titles_MI_11">#REF!</definedName>
    <definedName name="Print_Titles_MI_2" localSheetId="27">#REF!</definedName>
    <definedName name="Print_Titles_MI_2">#REF!</definedName>
    <definedName name="Print_Titles_MI_28" localSheetId="27">#REF!</definedName>
    <definedName name="Print_Titles_MI_28">#REF!</definedName>
    <definedName name="rfgf" localSheetId="27">'[1]Table 39_'!#REF!</definedName>
    <definedName name="rfgf">'[1]Table 39_'!#REF!</definedName>
    <definedName name="Valid1" localSheetId="27">#REF!</definedName>
    <definedName name="Valid1" localSheetId="8">#REF!</definedName>
    <definedName name="Valid1" localSheetId="12">#REF!</definedName>
    <definedName name="Valid1" localSheetId="13">#REF!</definedName>
    <definedName name="Valid1" localSheetId="9">#REF!</definedName>
    <definedName name="Valid1">#REF!</definedName>
    <definedName name="Valid2" localSheetId="27">#REF!</definedName>
    <definedName name="Valid2" localSheetId="8">#REF!</definedName>
    <definedName name="Valid2" localSheetId="12">#REF!</definedName>
    <definedName name="Valid2" localSheetId="13">#REF!</definedName>
    <definedName name="Valid2" localSheetId="9">#REF!</definedName>
    <definedName name="Valid2">#REF!</definedName>
    <definedName name="Valid3" localSheetId="27">#REF!</definedName>
    <definedName name="Valid3" localSheetId="8">#REF!</definedName>
    <definedName name="Valid3" localSheetId="12">#REF!</definedName>
    <definedName name="Valid3" localSheetId="13">#REF!</definedName>
    <definedName name="Valid3" localSheetId="9">#REF!</definedName>
    <definedName name="Valid3">#REF!</definedName>
    <definedName name="Valid4" localSheetId="27">#REF!</definedName>
    <definedName name="Valid4" localSheetId="12">#REF!</definedName>
    <definedName name="Valid4">#REF!</definedName>
    <definedName name="Valid5" localSheetId="27">#REF!</definedName>
    <definedName name="Valid5" localSheetId="12">#REF!</definedName>
    <definedName name="Valid5">#REF!</definedName>
    <definedName name="XBRL">'[4]Lists'!$A$17:$A$19</definedName>
    <definedName name="zxasdafsds" localSheetId="27">#REF!</definedName>
    <definedName name="zxasdafsds">#REF!</definedName>
  </definedNames>
  <calcPr fullCalcOnLoad="1"/>
</workbook>
</file>

<file path=xl/comments11.xml><?xml version="1.0" encoding="utf-8"?>
<comments xmlns="http://schemas.openxmlformats.org/spreadsheetml/2006/main">
  <authors>
    <author>Author</author>
  </authors>
  <commentList>
    <comment ref="E3" authorId="0">
      <text>
        <r>
          <rPr>
            <sz val="16"/>
            <rFont val="Tahoma"/>
            <family val="2"/>
          </rPr>
          <t>Domaće nacionalno tržište (zemlja) i sva nacionalna tržišta iznad 2% bruto (neto+kratka) pozicija</t>
        </r>
      </text>
    </comment>
  </commentList>
</comments>
</file>

<file path=xl/comments13.xml><?xml version="1.0" encoding="utf-8"?>
<comments xmlns="http://schemas.openxmlformats.org/spreadsheetml/2006/main">
  <authors>
    <author>Author</author>
  </authors>
  <commentList>
    <comment ref="E20" authorId="0">
      <text>
        <r>
          <rPr>
            <sz val="16"/>
            <rFont val="Tahoma"/>
            <family val="2"/>
          </rPr>
          <t>5 fiksnih valuta plus sve valute iznad 2% bruto (neto+kratka) pozicije</t>
        </r>
      </text>
    </comment>
  </commentList>
</comments>
</file>

<file path=xl/comments9.xml><?xml version="1.0" encoding="utf-8"?>
<comments xmlns="http://schemas.openxmlformats.org/spreadsheetml/2006/main">
  <authors>
    <author>Author</author>
  </authors>
  <commentList>
    <comment ref="E2" authorId="0">
      <text>
        <r>
          <rPr>
            <sz val="16"/>
            <rFont val="Tahoma"/>
            <family val="2"/>
          </rPr>
          <t>domaća valuta plus sve valute iznad 2% bruto (neto+kratke) pozicija</t>
        </r>
      </text>
    </comment>
  </commentList>
</comments>
</file>

<file path=xl/sharedStrings.xml><?xml version="1.0" encoding="utf-8"?>
<sst xmlns="http://schemas.openxmlformats.org/spreadsheetml/2006/main" count="4263" uniqueCount="2595">
  <si>
    <t>Gross long/short positions considered positions in the same commodity according to Article 346 (1) and (5) of CRR (see also Article 348 (1)) of CRR.</t>
  </si>
  <si>
    <t>Sve pozicije: duga /kratka</t>
  </si>
  <si>
    <t>UPUTA ZA IZRAČUN KREDITNIM RIZIKOM PONDERIRANE AKTIVE</t>
  </si>
  <si>
    <t>PRIMJENOM STANDARDIZIRANOG PRISTUPA I POPUNJAVANJE OBRAZACA</t>
  </si>
  <si>
    <t>Vrsta izloženosti</t>
  </si>
  <si>
    <t>Kategorije</t>
  </si>
  <si>
    <t>Instrumenti otkupivi</t>
  </si>
  <si>
    <t>Police osiguranja</t>
  </si>
  <si>
    <t>Gubici</t>
  </si>
  <si>
    <t>SDUS</t>
  </si>
  <si>
    <t>Obrasci:</t>
  </si>
  <si>
    <t>IZRAČUN IZLOŽENOSTI TRŽIŠNIM RIZICIMA</t>
  </si>
  <si>
    <t>TRŽ - SP -DKT</t>
  </si>
  <si>
    <t>Upute za popunjavanje obrasca</t>
  </si>
  <si>
    <t>TRŽ - SP -VR</t>
  </si>
  <si>
    <t>Dodatna tablica JVK</t>
  </si>
  <si>
    <t>TRŽ- SP - RR</t>
  </si>
  <si>
    <t xml:space="preserve">9. </t>
  </si>
  <si>
    <t>Žiro račun kod KI - samo za stambene štedionice</t>
  </si>
  <si>
    <t xml:space="preserve">udjeli u VP pod točkom 4. </t>
  </si>
  <si>
    <t>7.2.</t>
  </si>
  <si>
    <t xml:space="preserve">udjeli u VP pod točkom 3. </t>
  </si>
  <si>
    <t>7.1.</t>
  </si>
  <si>
    <t>Udjeli u otvorenim/zatvorenim investicijskim fondovima (max. 250 mil €)</t>
  </si>
  <si>
    <t xml:space="preserve">7. </t>
  </si>
  <si>
    <t>Pokrivene obveznice KI</t>
  </si>
  <si>
    <t xml:space="preserve">6. </t>
  </si>
  <si>
    <t>Trgovačkih društava koja sukladno OAJKKI imaju ponder rizika 20%</t>
  </si>
  <si>
    <t>5.7.</t>
  </si>
  <si>
    <t xml:space="preserve">Dugoročni </t>
  </si>
  <si>
    <t>Kratkoročni</t>
  </si>
  <si>
    <t>Vrijednosni papiri drugih izdavatelja za koje garantiraju osobe od 5.1. do 5.5.</t>
  </si>
  <si>
    <t>5.6.</t>
  </si>
  <si>
    <t xml:space="preserve">dugoročni </t>
  </si>
  <si>
    <t>kratkoročni</t>
  </si>
  <si>
    <t>Međunarodnih razvojnih banaka</t>
  </si>
  <si>
    <t>5.5.</t>
  </si>
  <si>
    <t>Regionalne i lokalne samouprave</t>
  </si>
  <si>
    <t>5.4.</t>
  </si>
  <si>
    <t>Javnih državnih tijela</t>
  </si>
  <si>
    <t>5.3.</t>
  </si>
  <si>
    <t xml:space="preserve">Središnje banke </t>
  </si>
  <si>
    <t>5.2.</t>
  </si>
  <si>
    <t>Središnje države</t>
  </si>
  <si>
    <t>5.1.</t>
  </si>
  <si>
    <t>Vrijednosni papiri - visoko likvidni</t>
  </si>
  <si>
    <t>Vrijednosni papiri drugih izdavatelja za koje garantiraju osobe od 4.1. do 4.5.</t>
  </si>
  <si>
    <t>4.6.</t>
  </si>
  <si>
    <t xml:space="preserve">Banke za međunarodne namire, Međunarodnog monetarnog fonda, Europske komisije ili međunarodnih razvojnih banaka </t>
  </si>
  <si>
    <t>4.5.</t>
  </si>
  <si>
    <t>Obveznice i ostalo</t>
  </si>
  <si>
    <t>Mjenice</t>
  </si>
  <si>
    <t>Komerijalni zapisi i ostali kraktoročni vrijednosni papiri</t>
  </si>
  <si>
    <t xml:space="preserve">4.4. </t>
  </si>
  <si>
    <t>4.3.</t>
  </si>
  <si>
    <t xml:space="preserve">Ostali </t>
  </si>
  <si>
    <t>Blagajnički zapisi</t>
  </si>
  <si>
    <t xml:space="preserve">4.2. </t>
  </si>
  <si>
    <t>Obveznice</t>
  </si>
  <si>
    <t>Trezorski zapisi</t>
  </si>
  <si>
    <t xml:space="preserve">4.1. </t>
  </si>
  <si>
    <t>Vrijednosni papiri - vrlo visoko likvidni</t>
  </si>
  <si>
    <t>(-) izdvojena obvezna pričuva i ostala sredstva koja nisu slobodna za raspolaganje</t>
  </si>
  <si>
    <t>3.3.</t>
  </si>
  <si>
    <t>Ostali depoziti kod HNB-a</t>
  </si>
  <si>
    <t>3.2.</t>
  </si>
  <si>
    <t>Račun za namiru</t>
  </si>
  <si>
    <t>3.1.</t>
  </si>
  <si>
    <r>
      <rPr>
        <b/>
        <sz val="10"/>
        <color indexed="10"/>
        <rFont val="Life L2"/>
        <family val="1"/>
      </rPr>
      <t>Depoziti kod HNB-a</t>
    </r>
    <r>
      <rPr>
        <sz val="9"/>
        <color indexed="8"/>
        <rFont val="Life L2"/>
        <family val="1"/>
      </rPr>
      <t xml:space="preserve"> </t>
    </r>
  </si>
  <si>
    <t>Čekovi</t>
  </si>
  <si>
    <t xml:space="preserve">2. </t>
  </si>
  <si>
    <t xml:space="preserve">Gotovina </t>
  </si>
  <si>
    <t xml:space="preserve">1. </t>
  </si>
  <si>
    <t>5 = (3-3*4)</t>
  </si>
  <si>
    <t xml:space="preserve">svrstani su u portfelj radi trgovanja ili raspoloživo za prodaju </t>
  </si>
  <si>
    <t>slobodni su za raspolaganje u bilo kojem trenutku tijekom narednih 30 dana</t>
  </si>
  <si>
    <t>ne predstavljaju obvezu KI ili njenih pridruženih društava</t>
  </si>
  <si>
    <t>uvršten na priznatim burzama</t>
  </si>
  <si>
    <t xml:space="preserve">cijena se obično dogovorena između sudionika na tržištu i putem jednostavne formule </t>
  </si>
  <si>
    <t>postoje dokazi da služe kao pouzdani izvor likvidnosti bilo za obratne repo ugovore ili prodajom u stresnim uvjetima</t>
  </si>
  <si>
    <t>služe kao kolateral za unutardnevnu ili prekonoćnu likvidnost kod HNB-a</t>
  </si>
  <si>
    <t>s njima se redovito trguje na novčanim tržištima ili po repo ugovorima, tj. barem jednom godišnje predmet su kupoprodaje</t>
  </si>
  <si>
    <t>ponder 20% po standardiziranom pristupu</t>
  </si>
  <si>
    <t>ponder 0% po standardiziranom pristupu</t>
  </si>
  <si>
    <t>korigirana vrijednost</t>
  </si>
  <si>
    <t>KF</t>
  </si>
  <si>
    <t>Tržišna vrijednost</t>
  </si>
  <si>
    <t>Ukupna imovina</t>
  </si>
  <si>
    <t>u tisućama</t>
  </si>
  <si>
    <t xml:space="preserve">Valuta: (HRK ili EUR) </t>
  </si>
  <si>
    <t>LIKVIDNA IMOVINA</t>
  </si>
  <si>
    <t>12.</t>
  </si>
  <si>
    <t>1. garancije
2. nepokriveni akreditivi
3. mjenična jamstva
4. akceptirane mjenice i
5. ostale rizične izvanbilančne stavke (osim revolving i okvirnih kredita)</t>
  </si>
  <si>
    <t>Ostale potencijalne obveze</t>
  </si>
  <si>
    <t>11.</t>
  </si>
  <si>
    <t>od čega: prodaja putem short selling ugovora</t>
  </si>
  <si>
    <t xml:space="preserve">10.3. </t>
  </si>
  <si>
    <t xml:space="preserve">od čega: depoziti po poslovima u ime i za račun trećih osoba, ograničeni depoziti i sredstva tuđih klijenata </t>
  </si>
  <si>
    <t>10.2.</t>
  </si>
  <si>
    <t>od čega: dividende</t>
  </si>
  <si>
    <t>10.1.</t>
  </si>
  <si>
    <t>Ostale obveze koji nisu navedeni u  točkama 1. do 8.</t>
  </si>
  <si>
    <t>10.</t>
  </si>
  <si>
    <t>ako je kolateral druga imovina</t>
  </si>
  <si>
    <t>9.5.</t>
  </si>
  <si>
    <t>ako je kolateral likvidna imovina iz rednog broja 5. (obrazac likvidna imovina)</t>
  </si>
  <si>
    <t>9.4.</t>
  </si>
  <si>
    <t>ako je kolateral dugoročna likvidna imovina iz rednog broja 4 (obrazac likvidna imovina)</t>
  </si>
  <si>
    <t>9.3.</t>
  </si>
  <si>
    <t>ako je kolateral kratkoročna likvidna imovina iz rednog broja 4 (obrazac likvidna imovina).</t>
  </si>
  <si>
    <t>9.2.</t>
  </si>
  <si>
    <t xml:space="preserve">ako je kolateral likvidna imovina  iz rednog broja 1., 2. ili 3. (obrazac likvidna imovina ) </t>
  </si>
  <si>
    <t>9.1.</t>
  </si>
  <si>
    <t xml:space="preserve">Dodatne obveza po danom kolateralu za izvedene financijske instrumente </t>
  </si>
  <si>
    <t>Obveze po izvedenim financijskim instrumentima</t>
  </si>
  <si>
    <t>odobrene ostalim klijentima (koji nisu navedeni pod 7.1. i 7.2)</t>
  </si>
  <si>
    <t>7.3.</t>
  </si>
  <si>
    <t>odobrene ne-financijskim klijentima</t>
  </si>
  <si>
    <t xml:space="preserve">izloženost prema stanovništvu </t>
  </si>
  <si>
    <t>Obveze po ugovorenim kreditnim linijama i okvirnim linijama za likvidnost</t>
  </si>
  <si>
    <t>nije osigurano likvidnom imovinom a zajmodavac je središnja država, središnja banka ili javno državno tijelo u Republici Hrvatskoj</t>
  </si>
  <si>
    <t>6.6.</t>
  </si>
  <si>
    <t xml:space="preserve">nije osigurano likvidnom imovinom  </t>
  </si>
  <si>
    <t>6.5.</t>
  </si>
  <si>
    <t>6.4.</t>
  </si>
  <si>
    <t>6.3.</t>
  </si>
  <si>
    <t>6.2.</t>
  </si>
  <si>
    <t>6.1.</t>
  </si>
  <si>
    <t>Obveze po transakcijama osiguranim kolateralom i transakcijama ovisnim o kretanju na tržištu kapitala</t>
  </si>
  <si>
    <t>Ostale obveze prema financijskim klijentima</t>
  </si>
  <si>
    <t>Obveze po depozitima ne-financijskih klijenata (osim onih depozita navedenih pod rednim brojevima 2. i 3.)</t>
  </si>
  <si>
    <t>od čega: ne-financijski klijenti</t>
  </si>
  <si>
    <t>od čega: financijski klijenti</t>
  </si>
  <si>
    <t>Obveze po depozitima klijenata s kojima kreditna institucija ima postojan operativni odnos</t>
  </si>
  <si>
    <t>nisu osigurani kod DAB-a</t>
  </si>
  <si>
    <t>osigurani kod DAB-a</t>
  </si>
  <si>
    <t xml:space="preserve">Obveze po depozitima koji služe za klirinške, skrbničke ili usluge upravljanja gotovinom </t>
  </si>
  <si>
    <t>Ostale obveze stanovništva</t>
  </si>
  <si>
    <t>1.5.</t>
  </si>
  <si>
    <t xml:space="preserve">Obveze koje su rezultat postojanog odnosa klijenta i KI (neosigurani kod DAB-a) </t>
  </si>
  <si>
    <t xml:space="preserve">1.4. </t>
  </si>
  <si>
    <t xml:space="preserve">Obveze koje su rezultat postojanog odnosa klijenta i KI (osigurani kod DAB-a) </t>
  </si>
  <si>
    <t>1.3.</t>
  </si>
  <si>
    <t xml:space="preserve">Transakcijski računi (neosigurani kod DAB-a) </t>
  </si>
  <si>
    <t xml:space="preserve">Transakcijski računi (osigurani kod DAB-a) </t>
  </si>
  <si>
    <r>
      <rPr>
        <b/>
        <sz val="10"/>
        <color indexed="10"/>
        <rFont val="Life L2"/>
        <family val="1"/>
      </rPr>
      <t>Depoziti i ostale obveze prema stanovništva</t>
    </r>
    <r>
      <rPr>
        <sz val="9"/>
        <color indexed="8"/>
        <rFont val="Life L2"/>
        <family val="1"/>
      </rPr>
      <t xml:space="preserve"> </t>
    </r>
  </si>
  <si>
    <t>9= (5*8)</t>
  </si>
  <si>
    <t>5 = (2-3-4)</t>
  </si>
  <si>
    <t>Iznos kolaterala koji je dan u zalog ili prodan temeljem repo ugovora.</t>
  </si>
  <si>
    <t>deponent je nadređena ili podređena institucija u istoj državi</t>
  </si>
  <si>
    <t>korigirana vrijednost odljeva</t>
  </si>
  <si>
    <t>od čega: kamate i/ili naknade</t>
  </si>
  <si>
    <t>odljevi</t>
  </si>
  <si>
    <t>od čega: oročeni depoziti stanovništva koji se mogu razročiti u narednih 30 dana, ali je naknada za ranije povlačenje materijalno veća od gubitka kamata</t>
  </si>
  <si>
    <t>od čega: oročeni depoziti stanovništva koji se ne smiju razročiti u narednih 30 dana, odnosno oročeni depoziti financijskih i ne-financijskih klijenata i transakcije osigurane kolateralom i ovisne o kretanju na tržištu kapitala, te plaćanja po izvedenim f.i. s dospijećem dužim od 30 dana</t>
  </si>
  <si>
    <t>ukupno</t>
  </si>
  <si>
    <t>LIKVIDNI ODLJEVI</t>
  </si>
  <si>
    <t>Potraživanja po izvedenim financijskim instrumentima</t>
  </si>
  <si>
    <t>ako kolateral nije likvidna imovina</t>
  </si>
  <si>
    <t>8.5.</t>
  </si>
  <si>
    <t xml:space="preserve">8.4. </t>
  </si>
  <si>
    <t>8.3.</t>
  </si>
  <si>
    <t>8.2.</t>
  </si>
  <si>
    <t>8.1.</t>
  </si>
  <si>
    <t>Potraživanja po transakcijama osiguranim kolateralom i transakcijama ovisnim o kretanju na tržištu kapitala</t>
  </si>
  <si>
    <t>od čega: vrijednosni papiri</t>
  </si>
  <si>
    <t>Potraživanja od ostalih ne-financijskih klijenata  (koji nisu uključeni pod 1-3 i 5)</t>
  </si>
  <si>
    <t>Potraživanja od financijskih klijenata</t>
  </si>
  <si>
    <t>Potraživanja od središnje banke</t>
  </si>
  <si>
    <t xml:space="preserve">5. </t>
  </si>
  <si>
    <t>Potraživanja od stanovništva</t>
  </si>
  <si>
    <t>Potraživanja od javnih državnih tijela</t>
  </si>
  <si>
    <t>Potraživanja od regionalne i lokalne samouprave</t>
  </si>
  <si>
    <t>Potraživanja od središnje države</t>
  </si>
  <si>
    <t xml:space="preserve">11=(8-8*10) </t>
  </si>
  <si>
    <t>8=(5-6-7)</t>
  </si>
  <si>
    <t>5=(2-3-4)</t>
  </si>
  <si>
    <t>Imovina koji je primljena u zalog temeljem obratnog repo ugovora.</t>
  </si>
  <si>
    <t>ugovorna strana je nadređeno ili podređeno društvo</t>
  </si>
  <si>
    <t>od čega: kamate</t>
  </si>
  <si>
    <t>Očekivani priljevi</t>
  </si>
  <si>
    <t xml:space="preserve">od čega:osigurana likvidnom imovinom </t>
  </si>
  <si>
    <t xml:space="preserve">od čega: sa dospijećem dužih od  30 dana </t>
  </si>
  <si>
    <t>Ukupni priljevi</t>
  </si>
  <si>
    <t>od čega: svrstani u rizičnu skupinu A, ali se procjenjuje nemogućnost naplate u narednih 30 dana</t>
  </si>
  <si>
    <t>od čega: A90, B i C kategorija plasmana</t>
  </si>
  <si>
    <t>ukupna imovina</t>
  </si>
  <si>
    <t>LIKVIDNI PRILJEVI</t>
  </si>
  <si>
    <t>UPUTA ZA POPUNJAVANJE OBRAZACA VEZANIH UZ LIKVIDNOSNI RIZIK</t>
  </si>
  <si>
    <t>Likvidna imovina</t>
  </si>
  <si>
    <t>Likvidni odljevi</t>
  </si>
  <si>
    <t>Likvidni priljevi</t>
  </si>
  <si>
    <t>UPUTA ZA IZRAČUN JAMSTVENOGA KAPITALA</t>
  </si>
  <si>
    <t>informacije</t>
  </si>
  <si>
    <t>CA1</t>
  </si>
  <si>
    <t>CA2</t>
  </si>
  <si>
    <t>CA3</t>
  </si>
  <si>
    <t>CA4</t>
  </si>
  <si>
    <t>CA5</t>
  </si>
  <si>
    <t>CA6</t>
  </si>
  <si>
    <t>UKUPNO SVE DRŽAVE</t>
  </si>
  <si>
    <t>ZWE</t>
  </si>
  <si>
    <t>ZIMBABVE</t>
  </si>
  <si>
    <t>CPV</t>
  </si>
  <si>
    <t>ZELENORTSKA REPUBLIKA</t>
  </si>
  <si>
    <t>ZMB</t>
  </si>
  <si>
    <t>ZAMBIJA</t>
  </si>
  <si>
    <t>VNM</t>
  </si>
  <si>
    <t>VIJETNAM</t>
  </si>
  <si>
    <t>VEN</t>
  </si>
  <si>
    <t>VENEZUELA, BOLIVARIJANSKA REPUBLIKA</t>
  </si>
  <si>
    <t>GBR</t>
  </si>
  <si>
    <t>VELIKA BRITANIJA</t>
  </si>
  <si>
    <t>UZB</t>
  </si>
  <si>
    <t>UZBEKISTAN</t>
  </si>
  <si>
    <t>URY</t>
  </si>
  <si>
    <t>URUGVAJ</t>
  </si>
  <si>
    <t>UKR</t>
  </si>
  <si>
    <t>UKRAJINA</t>
  </si>
  <si>
    <t>ARE</t>
  </si>
  <si>
    <t>UJEDINJENI ARAPSKI EMIRATI</t>
  </si>
  <si>
    <t>UGA</t>
  </si>
  <si>
    <t>UGANDA</t>
  </si>
  <si>
    <t>TUR</t>
  </si>
  <si>
    <t>TURSKA</t>
  </si>
  <si>
    <t>TKM</t>
  </si>
  <si>
    <t>TURKMENISTAN</t>
  </si>
  <si>
    <t>TUN</t>
  </si>
  <si>
    <t>TUNIS</t>
  </si>
  <si>
    <t>TTO</t>
  </si>
  <si>
    <t>TRINIDAD I TOBAGO</t>
  </si>
  <si>
    <t>TLS</t>
  </si>
  <si>
    <t>TIMOR LESTE</t>
  </si>
  <si>
    <t>TZA</t>
  </si>
  <si>
    <t>TANZANIJA, UJEDINJENA REPUBLIKA</t>
  </si>
  <si>
    <t>TWN</t>
  </si>
  <si>
    <t>TAJVAN, KINESKA PROVINCIJA</t>
  </si>
  <si>
    <t>THA</t>
  </si>
  <si>
    <t>TAJLAND</t>
  </si>
  <si>
    <t>CHE</t>
  </si>
  <si>
    <t>ŠVICARSKA</t>
  </si>
  <si>
    <t>SWE</t>
  </si>
  <si>
    <t>ŠVEDSKA</t>
  </si>
  <si>
    <t>LKA</t>
  </si>
  <si>
    <t>ŠRI LANKA</t>
  </si>
  <si>
    <t>ESP</t>
  </si>
  <si>
    <t>ŠPANJOLSKA</t>
  </si>
  <si>
    <t>VCT</t>
  </si>
  <si>
    <t>SVETI VINCENT I GRENADINI</t>
  </si>
  <si>
    <t>STP</t>
  </si>
  <si>
    <t>SVETI TOMA I PRINSIPE</t>
  </si>
  <si>
    <t>KNA</t>
  </si>
  <si>
    <t>SVETI KRISTOFOR I NEVIS</t>
  </si>
  <si>
    <t>SWZ</t>
  </si>
  <si>
    <t>SVAZI</t>
  </si>
  <si>
    <t>SUR</t>
  </si>
  <si>
    <t>SURINAM</t>
  </si>
  <si>
    <t>SDN</t>
  </si>
  <si>
    <t>SUDAN</t>
  </si>
  <si>
    <t>CAF</t>
  </si>
  <si>
    <t>SREDNJOAFRIČKA REPUBLIKA</t>
  </si>
  <si>
    <t>SRB</t>
  </si>
  <si>
    <t>SRBIJA</t>
  </si>
  <si>
    <t>SOM</t>
  </si>
  <si>
    <t>SOMALIJA</t>
  </si>
  <si>
    <t>SLB</t>
  </si>
  <si>
    <t>SOLOMONSKI OTOCI</t>
  </si>
  <si>
    <t>SVN</t>
  </si>
  <si>
    <t>SLOVENIJA</t>
  </si>
  <si>
    <t>SVK</t>
  </si>
  <si>
    <t>SLOVAČKA</t>
  </si>
  <si>
    <t>SYR</t>
  </si>
  <si>
    <t>SIRIJA</t>
  </si>
  <si>
    <t>SGP</t>
  </si>
  <si>
    <t>SINGAPUR</t>
  </si>
  <si>
    <t>SLE</t>
  </si>
  <si>
    <t>SIJERA LEONE</t>
  </si>
  <si>
    <t>SEN</t>
  </si>
  <si>
    <t>SENEGAL</t>
  </si>
  <si>
    <t>SYC</t>
  </si>
  <si>
    <t>SEJŠELI</t>
  </si>
  <si>
    <t>SAU</t>
  </si>
  <si>
    <t>SAUDIJSKA ARABIJA</t>
  </si>
  <si>
    <t>SMR</t>
  </si>
  <si>
    <t>SAN MARINO</t>
  </si>
  <si>
    <t>SLV</t>
  </si>
  <si>
    <t>SALVADOR</t>
  </si>
  <si>
    <t>USA</t>
  </si>
  <si>
    <t>SAD</t>
  </si>
  <si>
    <t>RUS</t>
  </si>
  <si>
    <t>RUSIJA</t>
  </si>
  <si>
    <t>ROU</t>
  </si>
  <si>
    <t>RUMUNJSKA</t>
  </si>
  <si>
    <t>PRT</t>
  </si>
  <si>
    <t>PORTUGAL</t>
  </si>
  <si>
    <t>POL</t>
  </si>
  <si>
    <t>POLJSKA</t>
  </si>
  <si>
    <t>PER</t>
  </si>
  <si>
    <t>PERU</t>
  </si>
  <si>
    <t>PRY</t>
  </si>
  <si>
    <t>PARAGVAJ</t>
  </si>
  <si>
    <t>PAN</t>
  </si>
  <si>
    <t>PANAMA</t>
  </si>
  <si>
    <t>PSE</t>
  </si>
  <si>
    <t>PALESTINSKO PODRUČJE, OKUPIRANO</t>
  </si>
  <si>
    <t>PAK</t>
  </si>
  <si>
    <t>PAKISTAN</t>
  </si>
  <si>
    <t>IMN</t>
  </si>
  <si>
    <t>OTOK MAN</t>
  </si>
  <si>
    <t>BVT</t>
  </si>
  <si>
    <t>OTOK BOUVET</t>
  </si>
  <si>
    <t>TCA</t>
  </si>
  <si>
    <t>OTOCI TURKS I CAICOS</t>
  </si>
  <si>
    <t>OMN</t>
  </si>
  <si>
    <t>OMAN</t>
  </si>
  <si>
    <t>NZL</t>
  </si>
  <si>
    <t>NOVI ZELAND</t>
  </si>
  <si>
    <t>NOR</t>
  </si>
  <si>
    <t>NORVEŠKA</t>
  </si>
  <si>
    <t>DEU</t>
  </si>
  <si>
    <t>NJEMAČKA</t>
  </si>
  <si>
    <t>NLD</t>
  </si>
  <si>
    <t>NIZOZEMSKA</t>
  </si>
  <si>
    <t>NIC</t>
  </si>
  <si>
    <t>NIKARAGVA</t>
  </si>
  <si>
    <t>NGA</t>
  </si>
  <si>
    <t>NIGERIJA</t>
  </si>
  <si>
    <t>NER</t>
  </si>
  <si>
    <t>NIGER</t>
  </si>
  <si>
    <t>NPL</t>
  </si>
  <si>
    <t>NEPAL</t>
  </si>
  <si>
    <t>NRU</t>
  </si>
  <si>
    <t>NAURU</t>
  </si>
  <si>
    <t>NAM</t>
  </si>
  <si>
    <t>NAMIBIJA</t>
  </si>
  <si>
    <t>MOZ</t>
  </si>
  <si>
    <t>MOZAMBIK</t>
  </si>
  <si>
    <t>MNG</t>
  </si>
  <si>
    <t>MONGOLIJA</t>
  </si>
  <si>
    <t>MCO</t>
  </si>
  <si>
    <t>MONAKO</t>
  </si>
  <si>
    <t>MDA</t>
  </si>
  <si>
    <t>MOLDAVIJA, REPUBLIKA</t>
  </si>
  <si>
    <t>MMR</t>
  </si>
  <si>
    <t>MIJANMAR</t>
  </si>
  <si>
    <t>MEX</t>
  </si>
  <si>
    <t>MEKSIKO</t>
  </si>
  <si>
    <t>MUS</t>
  </si>
  <si>
    <t>MAURICIJUS</t>
  </si>
  <si>
    <t>MHL</t>
  </si>
  <si>
    <t>MARŠALOVI OTOCI</t>
  </si>
  <si>
    <t>MAR</t>
  </si>
  <si>
    <t>MAROKO</t>
  </si>
  <si>
    <t>MLT</t>
  </si>
  <si>
    <t>MALTA</t>
  </si>
  <si>
    <t>MLI</t>
  </si>
  <si>
    <t>MALI</t>
  </si>
  <si>
    <t>MYS</t>
  </si>
  <si>
    <t>MALEZIJA</t>
  </si>
  <si>
    <t>MKD</t>
  </si>
  <si>
    <t>MAKEDONIJA</t>
  </si>
  <si>
    <t>MAC</t>
  </si>
  <si>
    <t>MAKAO</t>
  </si>
  <si>
    <t>HUN</t>
  </si>
  <si>
    <t>MADŽARSKA</t>
  </si>
  <si>
    <t>MDG</t>
  </si>
  <si>
    <t>MADAGASKAR</t>
  </si>
  <si>
    <t>LUX</t>
  </si>
  <si>
    <t>LUKSEMBURG</t>
  </si>
  <si>
    <t>LTU</t>
  </si>
  <si>
    <t>LITVA</t>
  </si>
  <si>
    <t>LIE</t>
  </si>
  <si>
    <t>LIHTENŠTAJN</t>
  </si>
  <si>
    <t>LBY</t>
  </si>
  <si>
    <t>LIBIJA</t>
  </si>
  <si>
    <t>LBR</t>
  </si>
  <si>
    <t>LIBERIJA</t>
  </si>
  <si>
    <t>LBN</t>
  </si>
  <si>
    <t>LIBANON</t>
  </si>
  <si>
    <t>LVA</t>
  </si>
  <si>
    <t>LETONIJA</t>
  </si>
  <si>
    <t>LAO</t>
  </si>
  <si>
    <t>LAOS, NDR</t>
  </si>
  <si>
    <t>KWT</t>
  </si>
  <si>
    <t>KUVAJT</t>
  </si>
  <si>
    <t>CUB</t>
  </si>
  <si>
    <t>KUBA</t>
  </si>
  <si>
    <t>CRI</t>
  </si>
  <si>
    <t>KOSTARIKA</t>
  </si>
  <si>
    <t>XXX</t>
  </si>
  <si>
    <t>KOSOVO</t>
  </si>
  <si>
    <t>KOR</t>
  </si>
  <si>
    <t>KOREJA, REPUBLIKA</t>
  </si>
  <si>
    <t>PRK</t>
  </si>
  <si>
    <t>KOREJA, DNR</t>
  </si>
  <si>
    <t>COD</t>
  </si>
  <si>
    <t>KONGO, DEMOKRATSKA REPUBLIKA</t>
  </si>
  <si>
    <t>COG</t>
  </si>
  <si>
    <t>KONGO</t>
  </si>
  <si>
    <t>COL</t>
  </si>
  <si>
    <t>KOLUMBIJA</t>
  </si>
  <si>
    <t>KIR</t>
  </si>
  <si>
    <t>KIRIBATI</t>
  </si>
  <si>
    <t>KGZ</t>
  </si>
  <si>
    <t>KIRGISTAN</t>
  </si>
  <si>
    <t>CHN</t>
  </si>
  <si>
    <t>KINA</t>
  </si>
  <si>
    <t>KEN</t>
  </si>
  <si>
    <t>KENIJA</t>
  </si>
  <si>
    <t>KAZ</t>
  </si>
  <si>
    <t>KAZAHSTAN</t>
  </si>
  <si>
    <t>QAT</t>
  </si>
  <si>
    <t>KATAR</t>
  </si>
  <si>
    <t>CAN</t>
  </si>
  <si>
    <t>KANADA</t>
  </si>
  <si>
    <t>CMR</t>
  </si>
  <si>
    <t>KAMERUN</t>
  </si>
  <si>
    <t>KHM</t>
  </si>
  <si>
    <t>KAMBODŽA</t>
  </si>
  <si>
    <t>CYM</t>
  </si>
  <si>
    <t>KAJMANSKI OTOCI</t>
  </si>
  <si>
    <t>ZAF</t>
  </si>
  <si>
    <t>JUŽNOAFRIČKA REPUBLIKA</t>
  </si>
  <si>
    <t>JOR</t>
  </si>
  <si>
    <t>JORDAN</t>
  </si>
  <si>
    <t>JEY</t>
  </si>
  <si>
    <t>JERSEY</t>
  </si>
  <si>
    <t>JPN</t>
  </si>
  <si>
    <t>JAPAN</t>
  </si>
  <si>
    <t>JAM</t>
  </si>
  <si>
    <t>JAMAJKA</t>
  </si>
  <si>
    <t>ISR</t>
  </si>
  <si>
    <t>IZRAEL</t>
  </si>
  <si>
    <t>ITA</t>
  </si>
  <si>
    <t>ITALIJA</t>
  </si>
  <si>
    <t>ISL</t>
  </si>
  <si>
    <t>ISLAND</t>
  </si>
  <si>
    <t>IRL</t>
  </si>
  <si>
    <t>IRSKA</t>
  </si>
  <si>
    <t>IRN</t>
  </si>
  <si>
    <t>IRAN, ISLAMSKA REPUBLIKA</t>
  </si>
  <si>
    <t>IRQ</t>
  </si>
  <si>
    <t>IRAK</t>
  </si>
  <si>
    <t>IDN</t>
  </si>
  <si>
    <t>INDONEZIJA</t>
  </si>
  <si>
    <t>IND</t>
  </si>
  <si>
    <t>INDIJA</t>
  </si>
  <si>
    <t>HRV</t>
  </si>
  <si>
    <t>HRVATSKA</t>
  </si>
  <si>
    <t>HKG</t>
  </si>
  <si>
    <t>HONG KONG</t>
  </si>
  <si>
    <t>HND</t>
  </si>
  <si>
    <t>HONDURAS</t>
  </si>
  <si>
    <t>HTI</t>
  </si>
  <si>
    <t>HAITI</t>
  </si>
  <si>
    <t>GNB</t>
  </si>
  <si>
    <t>GVINEJA BISAU</t>
  </si>
  <si>
    <t>GIN</t>
  </si>
  <si>
    <t>GVINEJA</t>
  </si>
  <si>
    <t>GTM</t>
  </si>
  <si>
    <t>GVATEMALA</t>
  </si>
  <si>
    <t>GLP</t>
  </si>
  <si>
    <t>GUADELOUPE</t>
  </si>
  <si>
    <t>GEO</t>
  </si>
  <si>
    <t>GRUZIJA</t>
  </si>
  <si>
    <t>GRD</t>
  </si>
  <si>
    <t>GRENADA</t>
  </si>
  <si>
    <t>GRC</t>
  </si>
  <si>
    <t>GRČKA</t>
  </si>
  <si>
    <t>GIB</t>
  </si>
  <si>
    <t>GIBRALTAR</t>
  </si>
  <si>
    <t>GHA</t>
  </si>
  <si>
    <t>GANA</t>
  </si>
  <si>
    <t>ATF</t>
  </si>
  <si>
    <t>FRANCUSKI JUŽNI TERITORIJ</t>
  </si>
  <si>
    <t>PYF</t>
  </si>
  <si>
    <t>FRANCUSKA POLINEZIJA</t>
  </si>
  <si>
    <t>FRA</t>
  </si>
  <si>
    <t>FRANCUSKA</t>
  </si>
  <si>
    <t>FIN</t>
  </si>
  <si>
    <t>FINSKA</t>
  </si>
  <si>
    <t>PHL</t>
  </si>
  <si>
    <t>FILIPINI</t>
  </si>
  <si>
    <t>FJI</t>
  </si>
  <si>
    <t>FIDŽI</t>
  </si>
  <si>
    <t>ETH</t>
  </si>
  <si>
    <t>ETIOPIJA</t>
  </si>
  <si>
    <t>EST</t>
  </si>
  <si>
    <t>ESTONIJA</t>
  </si>
  <si>
    <t>ECU</t>
  </si>
  <si>
    <t>EKVADOR</t>
  </si>
  <si>
    <t>EGY</t>
  </si>
  <si>
    <t>EGIPAT</t>
  </si>
  <si>
    <t>DJI</t>
  </si>
  <si>
    <t>DŽIBUTI</t>
  </si>
  <si>
    <t>DOM</t>
  </si>
  <si>
    <t>DOMINIKANSKA REPUBLIKA</t>
  </si>
  <si>
    <t>DMA</t>
  </si>
  <si>
    <t>DOMINIKA</t>
  </si>
  <si>
    <t>DNK</t>
  </si>
  <si>
    <t>DANSKA</t>
  </si>
  <si>
    <t>CHL</t>
  </si>
  <si>
    <t>ČILE</t>
  </si>
  <si>
    <t>CZE</t>
  </si>
  <si>
    <t>ČEŠKA</t>
  </si>
  <si>
    <t>CUW</t>
  </si>
  <si>
    <t>CURACAO</t>
  </si>
  <si>
    <t>MNE</t>
  </si>
  <si>
    <t>CRNA GORA</t>
  </si>
  <si>
    <t>CYP</t>
  </si>
  <si>
    <t>CIPAR</t>
  </si>
  <si>
    <t>BTN</t>
  </si>
  <si>
    <t>BUTAN</t>
  </si>
  <si>
    <t>BDI</t>
  </si>
  <si>
    <t>BURUNDI</t>
  </si>
  <si>
    <t>BGR</t>
  </si>
  <si>
    <t>BUGARSKA</t>
  </si>
  <si>
    <t>BRN</t>
  </si>
  <si>
    <t>BRUNEJ</t>
  </si>
  <si>
    <t>IOT</t>
  </si>
  <si>
    <t>BRITANSKI INDIJSKOOCEANSKI TERITORIJ</t>
  </si>
  <si>
    <t>VGB</t>
  </si>
  <si>
    <t>BRITANSKI DJEVIČANSKI OTOCI</t>
  </si>
  <si>
    <t>BRA</t>
  </si>
  <si>
    <t>BRAZIL</t>
  </si>
  <si>
    <t>BIH</t>
  </si>
  <si>
    <t>BOSNA I HERCEGOVINA</t>
  </si>
  <si>
    <t>BOL</t>
  </si>
  <si>
    <t>BOLIVIJA, PLURINACIONALNA DRŽAVA</t>
  </si>
  <si>
    <t>BWA</t>
  </si>
  <si>
    <t>BOCVANA</t>
  </si>
  <si>
    <t>BLR</t>
  </si>
  <si>
    <t>BJELORUSIJA</t>
  </si>
  <si>
    <t>CIV</t>
  </si>
  <si>
    <t>BJELOKOSNA OBALA</t>
  </si>
  <si>
    <t>BMU</t>
  </si>
  <si>
    <t>BERMUDI</t>
  </si>
  <si>
    <t>BLZ</t>
  </si>
  <si>
    <t>BELIZE</t>
  </si>
  <si>
    <t>BEL</t>
  </si>
  <si>
    <t>BELGIJA</t>
  </si>
  <si>
    <t>BRB</t>
  </si>
  <si>
    <t>BARBADOS</t>
  </si>
  <si>
    <t>BGD</t>
  </si>
  <si>
    <t>BANGLADEŠ</t>
  </si>
  <si>
    <t>BHR</t>
  </si>
  <si>
    <t>BAHREIN</t>
  </si>
  <si>
    <t>BHS</t>
  </si>
  <si>
    <t>BAHAMI</t>
  </si>
  <si>
    <t>AZE</t>
  </si>
  <si>
    <t>AZERBAJDŽAN</t>
  </si>
  <si>
    <t>AUT</t>
  </si>
  <si>
    <t>AUSTRIJA</t>
  </si>
  <si>
    <t>AUS</t>
  </si>
  <si>
    <t>AUSTRALIJA</t>
  </si>
  <si>
    <t>ABW</t>
  </si>
  <si>
    <t>ARUBA</t>
  </si>
  <si>
    <t>ARM</t>
  </si>
  <si>
    <t>ARMENIJA</t>
  </si>
  <si>
    <t>ARG</t>
  </si>
  <si>
    <t>ARGENTINA</t>
  </si>
  <si>
    <t>ATG</t>
  </si>
  <si>
    <t>ANTIGVA I BARBUDA</t>
  </si>
  <si>
    <t>AGO</t>
  </si>
  <si>
    <t>ANGOLA</t>
  </si>
  <si>
    <t>AND</t>
  </si>
  <si>
    <t>ANDORA</t>
  </si>
  <si>
    <t>ASM</t>
  </si>
  <si>
    <t>AMERIČKA SAMOA</t>
  </si>
  <si>
    <t>DZA</t>
  </si>
  <si>
    <t>ALŽIR</t>
  </si>
  <si>
    <t>ALB</t>
  </si>
  <si>
    <t>ALBANIJA</t>
  </si>
  <si>
    <t>AFG</t>
  </si>
  <si>
    <t>AFGANISTAN</t>
  </si>
  <si>
    <t>Izloženosti prema institucijama i trgovačkim društvima sa kratkoročnim kreditnim rejtinzima</t>
  </si>
  <si>
    <t>Sekuritizacijske pozicije</t>
  </si>
  <si>
    <t>Izloženosti sa statusom neispunjavanja obveza</t>
  </si>
  <si>
    <t xml:space="preserve">UKUPNO </t>
  </si>
  <si>
    <t>Troslovna oznaka (ISO)</t>
  </si>
  <si>
    <t>Hrvatski naziv države</t>
  </si>
  <si>
    <t>Kapitalni zahtjev za specifični pozicijski rizik</t>
  </si>
  <si>
    <t>Kapitalni zahtjev za kreditni rizik i rizik druge ugovorne strane</t>
  </si>
  <si>
    <t>(u 000kn)</t>
  </si>
  <si>
    <t>Tablica: PCK - Ponder za stopu protucikličkoga kapitala</t>
  </si>
  <si>
    <t>ZW</t>
  </si>
  <si>
    <t>ZIMBABWE</t>
  </si>
  <si>
    <t>CV</t>
  </si>
  <si>
    <t>CAPE VERDE</t>
  </si>
  <si>
    <t>ZM</t>
  </si>
  <si>
    <t>ZAMBIA</t>
  </si>
  <si>
    <t>VN</t>
  </si>
  <si>
    <t>VIET NAM</t>
  </si>
  <si>
    <t>VE</t>
  </si>
  <si>
    <t>VENEZUELA, BOLIVARIAN REPUBLIC OF</t>
  </si>
  <si>
    <t>GB</t>
  </si>
  <si>
    <t>UNITED KINGDOM</t>
  </si>
  <si>
    <t>UZ</t>
  </si>
  <si>
    <t>UY</t>
  </si>
  <si>
    <t>URUGUAY</t>
  </si>
  <si>
    <t>UA</t>
  </si>
  <si>
    <t>UKRAINE</t>
  </si>
  <si>
    <t>AE</t>
  </si>
  <si>
    <t>U.A.E.</t>
  </si>
  <si>
    <t>UG</t>
  </si>
  <si>
    <t>TR</t>
  </si>
  <si>
    <t>TURKEY</t>
  </si>
  <si>
    <t>TM</t>
  </si>
  <si>
    <t>TN</t>
  </si>
  <si>
    <t>TUNISIA</t>
  </si>
  <si>
    <t>TT</t>
  </si>
  <si>
    <t>TRINIDAD AND TOBAGO</t>
  </si>
  <si>
    <t>TL</t>
  </si>
  <si>
    <t>TIMOR-LESTE</t>
  </si>
  <si>
    <t>TZ</t>
  </si>
  <si>
    <t>TANZANIA, UNITED REPUBLIC OF</t>
  </si>
  <si>
    <t>TW</t>
  </si>
  <si>
    <t>TAIWAN, PROVINCE OF CHINA</t>
  </si>
  <si>
    <t>TH</t>
  </si>
  <si>
    <t>THAILAND</t>
  </si>
  <si>
    <t>CH</t>
  </si>
  <si>
    <t>SWITZERLAND</t>
  </si>
  <si>
    <t>SE</t>
  </si>
  <si>
    <t>SWEDEN</t>
  </si>
  <si>
    <t>LK</t>
  </si>
  <si>
    <t>SRI LANKA</t>
  </si>
  <si>
    <t>ES</t>
  </si>
  <si>
    <t>SPAIN</t>
  </si>
  <si>
    <t>VC</t>
  </si>
  <si>
    <t>SAINT VINCENT AND THE GRENADINES</t>
  </si>
  <si>
    <t>ST</t>
  </si>
  <si>
    <t>SAO TOME AND PRINCIPE</t>
  </si>
  <si>
    <t>KN</t>
  </si>
  <si>
    <t>SAINT KITTS AND NEVIS</t>
  </si>
  <si>
    <t>SZ</t>
  </si>
  <si>
    <t>SWAZILAND</t>
  </si>
  <si>
    <t>SR</t>
  </si>
  <si>
    <t>SURINAME</t>
  </si>
  <si>
    <t>SD</t>
  </si>
  <si>
    <t>CF</t>
  </si>
  <si>
    <t>CENTRAL AFRICAN REPUBLIC</t>
  </si>
  <si>
    <t>RS</t>
  </si>
  <si>
    <t>SERBIA</t>
  </si>
  <si>
    <t>SO</t>
  </si>
  <si>
    <t>SOMALIA</t>
  </si>
  <si>
    <t>SB</t>
  </si>
  <si>
    <t>SOLOMON ISLANDS</t>
  </si>
  <si>
    <t>SI</t>
  </si>
  <si>
    <t>SLOVENIA</t>
  </si>
  <si>
    <t>SK</t>
  </si>
  <si>
    <t>SLOVAKIA</t>
  </si>
  <si>
    <t>SY</t>
  </si>
  <si>
    <t>SYRIAN ARAB REPUBLIC</t>
  </si>
  <si>
    <t>SG</t>
  </si>
  <si>
    <t>SINGAPORE</t>
  </si>
  <si>
    <t>SL</t>
  </si>
  <si>
    <t>SIERRA LEONE</t>
  </si>
  <si>
    <t>SN</t>
  </si>
  <si>
    <t>SC</t>
  </si>
  <si>
    <t>SEYCHELLES</t>
  </si>
  <si>
    <t>SA</t>
  </si>
  <si>
    <t>SAUDI ARABIA</t>
  </si>
  <si>
    <t>SM</t>
  </si>
  <si>
    <t>SV</t>
  </si>
  <si>
    <t>EL SALVADOR</t>
  </si>
  <si>
    <t>US</t>
  </si>
  <si>
    <t>UNITED STATES</t>
  </si>
  <si>
    <t>RU</t>
  </si>
  <si>
    <t>RUSSIAN FEDERATION</t>
  </si>
  <si>
    <t>RO</t>
  </si>
  <si>
    <t>ROMANIA</t>
  </si>
  <si>
    <t>PT</t>
  </si>
  <si>
    <t>PL</t>
  </si>
  <si>
    <t>POLAND</t>
  </si>
  <si>
    <t>PE</t>
  </si>
  <si>
    <t>PY</t>
  </si>
  <si>
    <t>PARAGUAY</t>
  </si>
  <si>
    <t>PA</t>
  </si>
  <si>
    <t>PS</t>
  </si>
  <si>
    <t>PALESTINIAN TERRITORY, Occupied</t>
  </si>
  <si>
    <t>PK</t>
  </si>
  <si>
    <t>IM</t>
  </si>
  <si>
    <t>ISLE OF MAN</t>
  </si>
  <si>
    <t>BV</t>
  </si>
  <si>
    <t>BOUVET ISLAND</t>
  </si>
  <si>
    <t>TC</t>
  </si>
  <si>
    <t>TURKS AND CAICOS ISLANDS</t>
  </si>
  <si>
    <t>OM</t>
  </si>
  <si>
    <t>NZ</t>
  </si>
  <si>
    <t>NEW ZEALAND</t>
  </si>
  <si>
    <t>NO</t>
  </si>
  <si>
    <t>NORWAY</t>
  </si>
  <si>
    <t>DE</t>
  </si>
  <si>
    <t>GERMANY</t>
  </si>
  <si>
    <t>NL</t>
  </si>
  <si>
    <t>NETHERLANDS</t>
  </si>
  <si>
    <t>NI</t>
  </si>
  <si>
    <t>NICARAGUA</t>
  </si>
  <si>
    <t>NG</t>
  </si>
  <si>
    <t>NIGERIA</t>
  </si>
  <si>
    <t>NE</t>
  </si>
  <si>
    <t>NP</t>
  </si>
  <si>
    <t>ne ovisi</t>
  </si>
  <si>
    <t>NR</t>
  </si>
  <si>
    <t>NA</t>
  </si>
  <si>
    <t>NAMIBIA</t>
  </si>
  <si>
    <t>MZ</t>
  </si>
  <si>
    <t>MOZAMBIQUE</t>
  </si>
  <si>
    <t>MN</t>
  </si>
  <si>
    <t>MONGOLIA</t>
  </si>
  <si>
    <t>MC</t>
  </si>
  <si>
    <t>MONACO</t>
  </si>
  <si>
    <t>MD</t>
  </si>
  <si>
    <t>MOLDOVA, REPUBLIC OF</t>
  </si>
  <si>
    <t>MM</t>
  </si>
  <si>
    <t>MYANMAR</t>
  </si>
  <si>
    <t>MX</t>
  </si>
  <si>
    <t>MEXICO</t>
  </si>
  <si>
    <t>MU</t>
  </si>
  <si>
    <t>MAURITIUS</t>
  </si>
  <si>
    <t>MH</t>
  </si>
  <si>
    <t>MARSHALL ISLANDS</t>
  </si>
  <si>
    <t>MA</t>
  </si>
  <si>
    <t>MOROCCO</t>
  </si>
  <si>
    <t>MT</t>
  </si>
  <si>
    <t>ML</t>
  </si>
  <si>
    <t>MY</t>
  </si>
  <si>
    <t>MALAYSIA</t>
  </si>
  <si>
    <t>MK</t>
  </si>
  <si>
    <t>MACEDONIA,THE FORMER YUGOSLAV REPUBL. OF</t>
  </si>
  <si>
    <t>MO</t>
  </si>
  <si>
    <t>MACAO</t>
  </si>
  <si>
    <t>HU</t>
  </si>
  <si>
    <t>HUNGARY</t>
  </si>
  <si>
    <t>MG</t>
  </si>
  <si>
    <t>MADAGASCAR</t>
  </si>
  <si>
    <t>LU</t>
  </si>
  <si>
    <t>LUXEMBOURG</t>
  </si>
  <si>
    <t>LT</t>
  </si>
  <si>
    <t>LITHUANIA</t>
  </si>
  <si>
    <t>LI</t>
  </si>
  <si>
    <t>LIECHTENSTEIN</t>
  </si>
  <si>
    <t>LY</t>
  </si>
  <si>
    <t>LIBYAN ARAB JAMAHIRIYA</t>
  </si>
  <si>
    <t>LR</t>
  </si>
  <si>
    <t>LIBERIA</t>
  </si>
  <si>
    <t>LB</t>
  </si>
  <si>
    <t>LEBANON</t>
  </si>
  <si>
    <t>LV</t>
  </si>
  <si>
    <t>LATVIA</t>
  </si>
  <si>
    <t>LA</t>
  </si>
  <si>
    <t>LAO PEOPLE'S DEMOCRATIC REPUBL</t>
  </si>
  <si>
    <t>KW</t>
  </si>
  <si>
    <t>KUWAIT</t>
  </si>
  <si>
    <t>CU</t>
  </si>
  <si>
    <t>CUBA</t>
  </si>
  <si>
    <t>CR</t>
  </si>
  <si>
    <t>COSTA RICA</t>
  </si>
  <si>
    <t>XK</t>
  </si>
  <si>
    <t>REPUBLIC OF KOSOVO</t>
  </si>
  <si>
    <t>KR</t>
  </si>
  <si>
    <t>KOREA, REPUBLIC OF</t>
  </si>
  <si>
    <t>KP</t>
  </si>
  <si>
    <t>KOREA, DEMOCRATIC PEOPLE'S REP</t>
  </si>
  <si>
    <t>CD</t>
  </si>
  <si>
    <t>CONGO, THE DEMOCRATIC REPUBLIC OF</t>
  </si>
  <si>
    <t>CG</t>
  </si>
  <si>
    <t>CONGO</t>
  </si>
  <si>
    <t>CO</t>
  </si>
  <si>
    <t>COLOMBIA</t>
  </si>
  <si>
    <t>KI</t>
  </si>
  <si>
    <t>KG</t>
  </si>
  <si>
    <t>KYRGYZSTAN</t>
  </si>
  <si>
    <t>CN</t>
  </si>
  <si>
    <t>CHINA</t>
  </si>
  <si>
    <t>KE</t>
  </si>
  <si>
    <t>KENYA</t>
  </si>
  <si>
    <t>KZ</t>
  </si>
  <si>
    <t>KAZAKHSTAN</t>
  </si>
  <si>
    <t>QA</t>
  </si>
  <si>
    <t>QATAR</t>
  </si>
  <si>
    <t>CA</t>
  </si>
  <si>
    <t>CANADA</t>
  </si>
  <si>
    <t>CM</t>
  </si>
  <si>
    <t>CAMEROON</t>
  </si>
  <si>
    <t>KH</t>
  </si>
  <si>
    <t>CAMBODIA</t>
  </si>
  <si>
    <t>KY</t>
  </si>
  <si>
    <t>CAYMAN ISLANDS</t>
  </si>
  <si>
    <t>ZA</t>
  </si>
  <si>
    <t>SOUTH AFRICA</t>
  </si>
  <si>
    <t>JO</t>
  </si>
  <si>
    <t>JE</t>
  </si>
  <si>
    <t>JP</t>
  </si>
  <si>
    <t>JM</t>
  </si>
  <si>
    <t>JAMAICA</t>
  </si>
  <si>
    <t>IL</t>
  </si>
  <si>
    <t>ISRAEL</t>
  </si>
  <si>
    <t>IT</t>
  </si>
  <si>
    <t>ITALY</t>
  </si>
  <si>
    <t>IS</t>
  </si>
  <si>
    <t>ICELAND</t>
  </si>
  <si>
    <t>IE</t>
  </si>
  <si>
    <t>IRELAND</t>
  </si>
  <si>
    <t>IR</t>
  </si>
  <si>
    <t>IRAN ISLAMIC REPUBLIC OF</t>
  </si>
  <si>
    <t>IQ</t>
  </si>
  <si>
    <t>IRAQ</t>
  </si>
  <si>
    <t>INDONESIA</t>
  </si>
  <si>
    <t>IN</t>
  </si>
  <si>
    <t>INDIA</t>
  </si>
  <si>
    <t>HR</t>
  </si>
  <si>
    <t>CROATIA</t>
  </si>
  <si>
    <t>HK</t>
  </si>
  <si>
    <t>HN</t>
  </si>
  <si>
    <t>HT</t>
  </si>
  <si>
    <t>GW</t>
  </si>
  <si>
    <t>GUINEA-BISSAU</t>
  </si>
  <si>
    <t>GN</t>
  </si>
  <si>
    <t>GUINEA</t>
  </si>
  <si>
    <t>GT</t>
  </si>
  <si>
    <t>GUATEMALA</t>
  </si>
  <si>
    <t>GP</t>
  </si>
  <si>
    <t>GE</t>
  </si>
  <si>
    <t>GEORGIA</t>
  </si>
  <si>
    <t>GD</t>
  </si>
  <si>
    <t>GR</t>
  </si>
  <si>
    <t>GREECE</t>
  </si>
  <si>
    <t>GI</t>
  </si>
  <si>
    <t>GH</t>
  </si>
  <si>
    <t>GHANA</t>
  </si>
  <si>
    <t>TF</t>
  </si>
  <si>
    <t>FRENCH SOUTHERN TERRITORIES</t>
  </si>
  <si>
    <t>PF</t>
  </si>
  <si>
    <t>FRENCH POLYNESIA</t>
  </si>
  <si>
    <t>FR</t>
  </si>
  <si>
    <t>FRANCE</t>
  </si>
  <si>
    <t>FI</t>
  </si>
  <si>
    <t>FINLAND</t>
  </si>
  <si>
    <t>PH</t>
  </si>
  <si>
    <t>PHILIPPINES</t>
  </si>
  <si>
    <t>FJ</t>
  </si>
  <si>
    <t>FIJI</t>
  </si>
  <si>
    <t>ET</t>
  </si>
  <si>
    <t>ETHIOPIA</t>
  </si>
  <si>
    <t>EE</t>
  </si>
  <si>
    <t>ESTONIA</t>
  </si>
  <si>
    <t>EC</t>
  </si>
  <si>
    <t>ECUADOR</t>
  </si>
  <si>
    <t>EG</t>
  </si>
  <si>
    <t>EGYPT</t>
  </si>
  <si>
    <t>DJ</t>
  </si>
  <si>
    <t>DJIBOUTI</t>
  </si>
  <si>
    <t>DO</t>
  </si>
  <si>
    <t>DOMINICAN REPUBLIC</t>
  </si>
  <si>
    <t>DM</t>
  </si>
  <si>
    <t>DOMINICA</t>
  </si>
  <si>
    <t>DK</t>
  </si>
  <si>
    <t>DENMARK</t>
  </si>
  <si>
    <t>CL</t>
  </si>
  <si>
    <t>CHILE</t>
  </si>
  <si>
    <t>CZ</t>
  </si>
  <si>
    <t>CZECH REPUBLIC</t>
  </si>
  <si>
    <t>CW</t>
  </si>
  <si>
    <t>ME</t>
  </si>
  <si>
    <t>MONTENEGRO</t>
  </si>
  <si>
    <t>CY</t>
  </si>
  <si>
    <t>CYPRUS</t>
  </si>
  <si>
    <t>BT</t>
  </si>
  <si>
    <t>BHUTAN</t>
  </si>
  <si>
    <t>BI</t>
  </si>
  <si>
    <t>BG</t>
  </si>
  <si>
    <t>BULGARIA</t>
  </si>
  <si>
    <t>BN</t>
  </si>
  <si>
    <t>BRUNEI DARUSSALAM</t>
  </si>
  <si>
    <t>IO</t>
  </si>
  <si>
    <t>BRITISH INDIAN OCEAN TERRITORY</t>
  </si>
  <si>
    <t>VG</t>
  </si>
  <si>
    <t>VIRGIN ISLANDS, BRITISH</t>
  </si>
  <si>
    <t>BR</t>
  </si>
  <si>
    <t>BA</t>
  </si>
  <si>
    <t>BOSNIA AND HERZEGOVINA</t>
  </si>
  <si>
    <t>BO</t>
  </si>
  <si>
    <t>BOLIVIA, PLURINATIONAL STATE OF</t>
  </si>
  <si>
    <t>BW</t>
  </si>
  <si>
    <t>BOTSWANA</t>
  </si>
  <si>
    <t>BY</t>
  </si>
  <si>
    <t>BELARUS</t>
  </si>
  <si>
    <t>CI</t>
  </si>
  <si>
    <t>COTE D'IVOIRE</t>
  </si>
  <si>
    <t>BM</t>
  </si>
  <si>
    <t>BERMUDA</t>
  </si>
  <si>
    <t>BZ</t>
  </si>
  <si>
    <t>BE</t>
  </si>
  <si>
    <t>BELGIUM</t>
  </si>
  <si>
    <t>BB</t>
  </si>
  <si>
    <t>BD</t>
  </si>
  <si>
    <t>BANGLADESH</t>
  </si>
  <si>
    <t>BH</t>
  </si>
  <si>
    <t>BAHRAIN</t>
  </si>
  <si>
    <t>BS</t>
  </si>
  <si>
    <t>BAHAMAS</t>
  </si>
  <si>
    <t>AZ</t>
  </si>
  <si>
    <t>AZERBAIJAN</t>
  </si>
  <si>
    <t>AT</t>
  </si>
  <si>
    <t>AUSTRIA</t>
  </si>
  <si>
    <t>AU</t>
  </si>
  <si>
    <t>AUSTRALIA</t>
  </si>
  <si>
    <t>AW</t>
  </si>
  <si>
    <t>AM</t>
  </si>
  <si>
    <t>ARMENIA</t>
  </si>
  <si>
    <t>AR</t>
  </si>
  <si>
    <t>AG</t>
  </si>
  <si>
    <t>ANTIGUA AND BARBUDA</t>
  </si>
  <si>
    <t>AO</t>
  </si>
  <si>
    <t>AD</t>
  </si>
  <si>
    <t>ANDORRA</t>
  </si>
  <si>
    <t>AS</t>
  </si>
  <si>
    <t>AMERICAN SAMOA</t>
  </si>
  <si>
    <t>DZ</t>
  </si>
  <si>
    <t>ALGERIA</t>
  </si>
  <si>
    <t>AL</t>
  </si>
  <si>
    <t>ALBANIA</t>
  </si>
  <si>
    <t>AF</t>
  </si>
  <si>
    <t>AFGHANISTAN</t>
  </si>
  <si>
    <t>Šifra slov 3</t>
  </si>
  <si>
    <t>Država šifra</t>
  </si>
  <si>
    <t>Šifra broj 3</t>
  </si>
  <si>
    <t>Međunarodni naziv</t>
  </si>
  <si>
    <t>Hrvatski naziv</t>
  </si>
  <si>
    <t>Tablica: Nazivi država</t>
  </si>
  <si>
    <t>UPUTA ZA IZRAČUN PONDERA ZA STOPU PROTUCIKLIČKOGA KAPITALA</t>
  </si>
  <si>
    <t>PCK</t>
  </si>
  <si>
    <t>Prosječni omjer financijske poluge</t>
  </si>
  <si>
    <t>E</t>
  </si>
  <si>
    <t>Mjesečni omjer financijske poluge (u %)</t>
  </si>
  <si>
    <t>Ukupna izloženost za izračun omjera financijske poluge</t>
  </si>
  <si>
    <t>Osnovni kapital</t>
  </si>
  <si>
    <t>31.10.2011.</t>
  </si>
  <si>
    <t>30.11.2011.</t>
  </si>
  <si>
    <t>31.12.2011.</t>
  </si>
  <si>
    <t>Izračun omjera financijske poluge</t>
  </si>
  <si>
    <t>D</t>
  </si>
  <si>
    <t>Ukupno izvedeni financijski instrumenti i transakcije s dugim rokom namire</t>
  </si>
  <si>
    <t>Transakcije s dugim rokom namire obuhvaćene ugovorom o netiranju</t>
  </si>
  <si>
    <t>Transakcije s dugim rokom namire, bez ugovora o netiranju</t>
  </si>
  <si>
    <t>Izvedeni financijski instrumenti i kreditne izvedenice obuhvaćeni ugovorom o obnovi i drugim ugovorima o netiranju</t>
  </si>
  <si>
    <t>Izvedeni financijski instrumenti iz čl. 586. st. 3. OAJKKI</t>
  </si>
  <si>
    <t>Izvedeni financijski instrumenti iz čl. 586. st. 2. OAJKKI</t>
  </si>
  <si>
    <t>Izvedeni financijski instrumenti iz čl. 586. st. 1. OAJKKI</t>
  </si>
  <si>
    <t>Metoda tržišne vrijednosti</t>
  </si>
  <si>
    <t>Metoda originalne izloženosti</t>
  </si>
  <si>
    <t>Fer vrijednost</t>
  </si>
  <si>
    <t>Nominalna (zamišljena) vrijednost</t>
  </si>
  <si>
    <t>Izvedeni financijski instrumenti i transakcije s dugim rokom namire</t>
  </si>
  <si>
    <t>C</t>
  </si>
  <si>
    <t>Obrazac OFP - Omjer financijske poluge</t>
  </si>
  <si>
    <t>B</t>
  </si>
  <si>
    <t>Ukupno izvanbilančne stavke</t>
  </si>
  <si>
    <t>od čega: Preuzete obveze po ugovoru o kreditnoj izvedenici</t>
  </si>
  <si>
    <t>Izvanbilančne stavke s konverzijskim faktorom 100%</t>
  </si>
  <si>
    <t>Izvanbilančne stavke s konverzijskim faktorom 50%</t>
  </si>
  <si>
    <t>Izvanbilančne stavke s konverzijskim faktorom 20%</t>
  </si>
  <si>
    <t>Ostali ugovoreni, a neiskorišteni okvirni krediti koji se mogu bezuvjetno otkazati</t>
  </si>
  <si>
    <t xml:space="preserve">Ugovoreni, a neiskorišteni okvirni krediti po kreditnim karticama koji se mogu bezuvjetno otkazati </t>
  </si>
  <si>
    <t>Izvanbilančne stavke s konverzijskim faktorom 0%, od čega:</t>
  </si>
  <si>
    <t>Konvertirana vrijednost</t>
  </si>
  <si>
    <t>Nominalna vrijednost</t>
  </si>
  <si>
    <t>Ukupno imovina</t>
  </si>
  <si>
    <t>od čega: Vrijednosni papiri isporučeni drugoj ugovornoj strani</t>
  </si>
  <si>
    <t>Ostala imovina</t>
  </si>
  <si>
    <t>Ukupno transakcije s vrijednosnim papirima</t>
  </si>
  <si>
    <t>Transakcije s vrijednosnim papirima koje su obuhvaćene standardiziranim ugovorom o netiranju</t>
  </si>
  <si>
    <t xml:space="preserve">Transakcije kreditiranja kupnje vrijednosnih papira uz uplatu nadoknade </t>
  </si>
  <si>
    <t>Repo, obratni repo ugovori i ugovori o pozajmljivanju vrijednosnih papira ili robe drugoj ugovornoj strani ili od druge ugovorne strane</t>
  </si>
  <si>
    <t>Metoda 2</t>
  </si>
  <si>
    <t>Metoda 1</t>
  </si>
  <si>
    <t>Imovina</t>
  </si>
  <si>
    <t>UPUTA ZA IZRAČUN OMJERA FINANCIJSKE POLUGE</t>
  </si>
  <si>
    <t>OFP</t>
  </si>
  <si>
    <t>Trgovačko društvo B</t>
  </si>
  <si>
    <t>Trgovačko društvo A</t>
  </si>
  <si>
    <t>urednost u otplati</t>
  </si>
  <si>
    <t>Naziv</t>
  </si>
  <si>
    <t>% priznatoga kapitala</t>
  </si>
  <si>
    <t>Iznos ulaganja nakon izuzetaka od ograničenja ulaganja</t>
  </si>
  <si>
    <t>Ukupno izuzeci od ograničenja ulaganja</t>
  </si>
  <si>
    <t>Dionice koje se drže u knjizi trgovanja</t>
  </si>
  <si>
    <t>Dionice koje se drže u svoje ime, ali za tuđi račun</t>
  </si>
  <si>
    <t>Dionice stečene tijekom pružanja usluge ponude / prodaje uz otkup</t>
  </si>
  <si>
    <t>Iznos ulaganja</t>
  </si>
  <si>
    <t>% kvalificiranog udjela</t>
  </si>
  <si>
    <t>Naziv nefinancijske institucije</t>
  </si>
  <si>
    <t>Tablica: KUNFI - Kvalificirani udjeli u nefinancijskim institucijama</t>
  </si>
  <si>
    <t>Iznos vlasničkih ulaganja</t>
  </si>
  <si>
    <t>Opis aktivnosti koje obavlja nefinancijska institucija</t>
  </si>
  <si>
    <t>Tablica: Ulaganja u društva za pomoćne usluge</t>
  </si>
  <si>
    <t>Datum stjecanja ulaganja</t>
  </si>
  <si>
    <t>Tablica: Ulaganja radi restrukturiranja</t>
  </si>
  <si>
    <t>UPUTA ZA IZRAČUN OGRANIČENJA KVALIFICIRANIH UDJELA U NEFINANCIJSKIM INSTITUCIJAMA</t>
  </si>
  <si>
    <t>KUNFI</t>
  </si>
  <si>
    <t>Pomoćne usluge</t>
  </si>
  <si>
    <t>Restrukturiranje</t>
  </si>
  <si>
    <t>Standardizirana metoda – izvedenice</t>
  </si>
  <si>
    <t>Standardizirana metoda – repo, maržni krediti i slične transakcije</t>
  </si>
  <si>
    <r>
      <t xml:space="preserve">CR </t>
    </r>
    <r>
      <rPr>
        <b/>
        <sz val="14"/>
        <rFont val="Verdana"/>
        <family val="2"/>
      </rPr>
      <t>SETT</t>
    </r>
  </si>
  <si>
    <t>RIZIK NAMIRE/ISPORUKE</t>
  </si>
  <si>
    <t>UGOVORNA CIJENA NAMIRE</t>
  </si>
  <si>
    <t>GUBITAK IZ RAZLIKE UGOVORENE CIJENE I TRENUTNE TRŽIŠNE VRIJEDNOSTI</t>
  </si>
  <si>
    <t>KAPITALNI ZAHTIJEV</t>
  </si>
  <si>
    <t>UKUPNA IZLOŽENOST RIZIKU NAMIRE/ISPORUKE</t>
  </si>
  <si>
    <t>Ukupno nenamirene transakcije u knjizi banke</t>
  </si>
  <si>
    <t>poveznica sa CA2 polje 500</t>
  </si>
  <si>
    <t>Transakcije nanamirene unutar 4 radna dana (koeficijent 0%)</t>
  </si>
  <si>
    <t>Transakcije nanamirene od 5 do 15 radnih dana (koeficijent 8%)</t>
  </si>
  <si>
    <t>Transakcije nanamirene od 16 do 30 radnih dana (koeficijent 50%)</t>
  </si>
  <si>
    <t>Transakcije nanamirene od 31 do 45 radih dana (koeficijent 75%)</t>
  </si>
  <si>
    <t>Transakcije nanamirene 46 radnih dana ili više (koeficijent 100%)</t>
  </si>
  <si>
    <t>Ukupno nenamirene transakcije u knjizi trgovanja</t>
  </si>
  <si>
    <t>poveznica sa CA2 polje 510</t>
  </si>
  <si>
    <r>
      <t xml:space="preserve">CR </t>
    </r>
    <r>
      <rPr>
        <b/>
        <sz val="12"/>
        <rFont val="Verdana"/>
        <family val="2"/>
      </rPr>
      <t>SETT</t>
    </r>
  </si>
  <si>
    <t xml:space="preserve">Članak 481. stavak 1. OAJKKI </t>
  </si>
  <si>
    <t xml:space="preserve">Članak 481.stavak 1. OAJKKI </t>
  </si>
  <si>
    <t>Članak 481. stavak 2. OAJKKI</t>
  </si>
  <si>
    <t>= kolona 030 * 12,5 
u skladu s člankom 481. stavak 3. OAJKKI</t>
  </si>
  <si>
    <t>Članak 481.  tablica 21. OAJKKI</t>
  </si>
  <si>
    <t>IZRAČUN IZLOŽENOSTI RIZIKU NAMIRE</t>
  </si>
  <si>
    <t>CR NAMIRA</t>
  </si>
  <si>
    <t xml:space="preserve">Za ukupni iznos izloženosti riziku se obrazac mora ispuniti zasebno te se dodatno obrazac ispunjava za izvještajnu valutu (HRK) kao i valute gdje je zbroj bruto dugih i bruto kratkih pozicija iznad praga od 2%  </t>
  </si>
  <si>
    <t xml:space="preserve">Obrazac se popunjava za svaku valutu zasebno </t>
  </si>
  <si>
    <t>NAPOMENA:</t>
  </si>
  <si>
    <t>Izvještajna valuta se isto tako mora izvjestiti plus sve valute koje prelaze 2% bruto (neto+kratke) pozicije</t>
  </si>
  <si>
    <t>Article 323 CRR. The domestic currency has to be reported plus all currencies above 2% of gross (net+short) positions</t>
  </si>
  <si>
    <t>Valuta</t>
  </si>
  <si>
    <t>Currency</t>
  </si>
  <si>
    <t>OSTALO</t>
  </si>
  <si>
    <t>OTHERS</t>
  </si>
  <si>
    <t>Ove odredbe Uredbe se još trebaju definirati od strane EBA-e te se ovaj redak ne popunjava.</t>
  </si>
  <si>
    <t>Article 318 (3) of CRR. "EBA shall develop draft regulatory technical standards defining a range of methods to reflect in the own funds requirements other risks, apart from delta risk, referred to in paragraph 2 in a manner proportionate to the scale and complexity of institutions' activities in options and warrants."EBA shall submit those draft regulatory technical standards to the Commission by 1 January 2013.
This additional capital requirement may be assessed by different approaches (e.g. Simplified, Delta-plus or Scenario approaches referred to in Part A.5 of the Amendment to the Basel Capital Accord to Incorporate Market Risks, January 1996) and, as usually, it may be broken down into the different approaches aplicable if considered necessary by local supervisors."</t>
  </si>
  <si>
    <t>Ostali ne-delta rizici za opcije</t>
  </si>
  <si>
    <t>Other non-delta risks for options</t>
  </si>
  <si>
    <t>Inicijalni kapitalni zahtjev za pozicijske rizike za udjele u investicijskim fondovima koji su raspoređeni u knjigu trgovanja u skladu s odredbama dijela 3.5 Glave III OAJKKI. Dodatno institucije mogu računati inicijalni kapitalni zahtjev za specifični i opći rizik pozicija u investicijskim fondovima pretpostavljajući pozicije koje su potrebne kako bi se replicirao sastav i rezultati eksterno generiranog indeksa ili fiksne košarice vlasničkih instrumenata ili dužničkih instrumenata pod sljedećim uvjetima: a) svrha poslovanja investicijsko fonda je repliciranje sastav i rezultata poslovanja eksterno generiranog indeksa ili fiksne košarice vlasničkih instrumenata ili dužničkih instrumenata; b) može se uspostaviti minimalna korelacija od 0.9 između dnevnih promijena cijena investicijskog fonda i indeksa ili fiksne košarice vlasničkih instrumenata ili dužničkih instrumenata koje on prati za period od najmanje 6 mjeseci. Korelacija u ovom kontekstu znači korelacijski koeficijent između dnevnih povrata na ulaganje u investicijski fond i i indeksa ili fiksnu košaricu vlasničkih instrumenata ili dužničkih instrumenata koje on prati. U ovom retku se iskazuju pozicije u inv. fondovima sukladno odredbama članka 546. stavak (1) Glava III OAJKKI, dok se ostali udjeli u inv. fondovima, ako imamo sve potrebne informacije mogu rasporediti po ostalim kategorijama.</t>
  </si>
  <si>
    <t xml:space="preserve">Articles 337 to 339 of CRR. Applicable when positions in CIUs or the underlying instruments are not treated in accordance with the methods set out in Part 3 Title IV Chapter 5 of CRR. It includes, if it is the case, the effects of applicable caps in the capital requirements. </t>
  </si>
  <si>
    <t>Zaseban pristup za pozicijske rizike u investicijskim fondovima - dio 3.5. Glave III OAJKKI</t>
  </si>
  <si>
    <t>Particular approach for position risk in CIUs</t>
  </si>
  <si>
    <t>Članci 531. i 532. OAJKKI te tablica 27. iz članka 531. OAJKKI</t>
  </si>
  <si>
    <t>Positions in traded debt instruments subject to the specific risk capital charge and their correspondent capital charge according to Articles 324 and 325 (1) to (3) of CRR. Be also aware of last sentence in Article 316 (1) of CRR.</t>
  </si>
  <si>
    <t>Nekvalificirajuće stavke (ponder rizika 12,00%) - Tablica 27. članak 531 OAJKKI</t>
  </si>
  <si>
    <t>Debt securities under the fourth category in Table 1 (Article 325 (1) CRR)</t>
  </si>
  <si>
    <t>Nekvalificirajuće stavke (ponder rizika 8,00%) - Tablica 27. članak 531 OAJKKI</t>
  </si>
  <si>
    <t>Debt securities under the third category in Table 1 (Article 325 (1) CRR)</t>
  </si>
  <si>
    <t>Kvalificirajuće stavke s preostalim rokom dospijeća (o,25% - 1,60%) - Tablica 27. članak 531 OAJKKI</t>
  </si>
  <si>
    <t>Debt securities under the second category in Table 1 (Article 325 (1) CRR)</t>
  </si>
  <si>
    <t>Stavke koje ne nose rizik (0%) - Tablica 27. članak 531 OAJKKI</t>
  </si>
  <si>
    <t>Debt securities under the first category in Table 1 (Article 325 (1) CRR)</t>
  </si>
  <si>
    <t>Specifični pozicijski rizik dužničkih instrumenata u skladu s člankom - članci 531. i 532. OAJKKI</t>
  </si>
  <si>
    <t>Specifični rizik</t>
  </si>
  <si>
    <t>Specific risk</t>
  </si>
  <si>
    <t>Članak 542. OAJKKI</t>
  </si>
  <si>
    <t xml:space="preserve">Article 329 (4) of CRR. </t>
  </si>
  <si>
    <t>Zona 3</t>
  </si>
  <si>
    <t>Zone 3</t>
  </si>
  <si>
    <t>Zona 2</t>
  </si>
  <si>
    <t>Zone 2</t>
  </si>
  <si>
    <t>Zona 1</t>
  </si>
  <si>
    <t>Zone 1</t>
  </si>
  <si>
    <t>Pozicije u dužničkim instrumentima koje se vrednuju sukladno odredbama članka 542. Glave III OAJKKI</t>
  </si>
  <si>
    <t xml:space="preserve">Positions in traded debt instruments subject to the duration-based approach according to Article 329 (1) to (6) and their correspondent capital requirements set up in Article 329 (7). </t>
  </si>
  <si>
    <t>Opći rizik. Pristup koji se temelji na trajanju</t>
  </si>
  <si>
    <t>General risk. Duration-based approach</t>
  </si>
  <si>
    <t>Članak 541.  - tablica 28.</t>
  </si>
  <si>
    <t>Article 328 (4) of CRR.</t>
  </si>
  <si>
    <r>
      <t xml:space="preserve">Članak 541.  - tablica 28. s time da je ponder Zonu 1 - 0 </t>
    </r>
    <r>
      <rPr>
        <sz val="12"/>
        <rFont val="Arial"/>
        <family val="2"/>
      </rPr>
      <t>≤</t>
    </r>
    <r>
      <rPr>
        <sz val="12"/>
        <rFont val="Verdana"/>
        <family val="2"/>
      </rPr>
      <t xml:space="preserve"> 1 mjesec smanjen na 0,00</t>
    </r>
  </si>
  <si>
    <t>Pozicije u dužničkim instrumentima koje se vrednuju sukladno odredbama članaka 540. i 541. Glave III OAJKKI tj pristup koji se temelji na dospijeću</t>
  </si>
  <si>
    <t>Positions in traded debt instruments subject to the maturiry-based approach according to Article 328 (1) to (8) and their correspondent capital requirements set up in Article 328 (9) of CRR.</t>
  </si>
  <si>
    <t>Opći rizik. Pristup koji se temelji na dospijeću</t>
  </si>
  <si>
    <t>General risk. Maturity-based approach</t>
  </si>
  <si>
    <t>Tržišne vrijednosti procijenjene u skladu s odredbama članka 518. i 519. OAJKKI.</t>
  </si>
  <si>
    <t>Market values estimated according to Article 100 (2) to (13) of CRR.</t>
  </si>
  <si>
    <t>Other assets and liabilities</t>
  </si>
  <si>
    <t>022 / 212</t>
  </si>
  <si>
    <t>Pozicije vrednovane u skladu s odredbama članka 522. Glave III OAJKKI.</t>
  </si>
  <si>
    <t>Positions valued according to Articles 317 to 319 CRR.</t>
  </si>
  <si>
    <t>Derivatives</t>
  </si>
  <si>
    <t>021 / 211</t>
  </si>
  <si>
    <t>Kapitalni zahtjevi za pozicijske rizikr u skladu s odredbama članka 3. OAJKKI i dijelom 3. Glave III OAJKKI koji se odnosi na pozicijske rizike dužničkih vrijednosnih instrumenata.</t>
  </si>
  <si>
    <t>Capital requirements for position risk according to Article 87 (3) lit. b of CRR and Part 3 Title IV Chapter 2 of CRR.</t>
  </si>
  <si>
    <t>Dužnički instrumenti u knjizi trgovanja</t>
  </si>
  <si>
    <t>Traded debt instruments in trading book</t>
  </si>
  <si>
    <t>REDAK</t>
  </si>
  <si>
    <t>ROWS</t>
  </si>
  <si>
    <t>Ukupni iznos izloženosti riziku</t>
  </si>
  <si>
    <t>Total risk exposure amount</t>
  </si>
  <si>
    <t>Iznos kapitalnog zahtjev za pozicijske rizike na odgovarajuće neto pozicije sukladno različitim pristupima koji se razmatraju u Glavi III OAJKKI - Tržišni rizici.</t>
  </si>
  <si>
    <t>The capital charge for any relevant position according to Part 3 Title IV Chapter 2 of CRR.</t>
  </si>
  <si>
    <t>Iznos kapitalnog zahtjeva</t>
  </si>
  <si>
    <t>Capital requirements</t>
  </si>
  <si>
    <t>Kapitalni zahtjev (%) za pozicijske rizike na odgovarajuće neto pozicije sukladno različitim pristupima koji se razmatraju u Glavi III OAJKKI - Tržišni rizici.</t>
  </si>
  <si>
    <t>The capital charged (%) for position risks on the relevant net positions according to the different approaches considered in Part 3 Title IV Chapter 2 of CRR.</t>
  </si>
  <si>
    <t>Kapitalni zahtjev (%)</t>
  </si>
  <si>
    <t>Risk capital charge</t>
  </si>
  <si>
    <t>Neto pozicije, prema različitim pristupima, koje su sukladno Glavi III OAJKKI - Tržišni rizici podložne izračunu kapitalnih zahtjeva.</t>
  </si>
  <si>
    <t>Those net positions that, according to the different approaches considered in Part 3 Title IV Chapter 2 of CRR , receive a capital charge.</t>
  </si>
  <si>
    <t>Neto pozicije podložne kapitalnim zahtjevima</t>
  </si>
  <si>
    <t>Net position subject to capital charge</t>
  </si>
  <si>
    <t xml:space="preserve">Prijeboj pozicija se provodi sukladno odredbama članka 520. Glave III OAJKKI. Sve neto pozicije, neovisno o predznaku koji nose, moraju se na dnevnoj osnovi preračunati u izvještajnu valutu  po prevladavajućem spot tečaju, prije njihovog agregiranja. Izvedeni i ostali financijski instrumenti se tretiraju sukladno odredbama članka 522. Glave III OAJKKI. Neto pozicije će biti klasificirane sukladno valuti u kojoj su denominirane te će se za svaku zasebno izračunavati inicijalni kapitalni zahtjev za opći i specifični pozicijski rizik (dužnički instrumenti). U svrhu popunjavanja ovog polja duga pozicija predstavlja poziciju u kojoj je institucija fiksirala kamatu koju će primiti u nekom vremenu u budućnosti, a kratka pozicija predstavlja poziciju u kojoj je institucija fiksirala kamatu koju će platiti u nekom trenutku u budućnosti (FRA). </t>
  </si>
  <si>
    <t>Articles 316 to 318 and 323 of CRR. Regarding the distinction between Long and Short positions see Article 317 (2) of CRR.</t>
  </si>
  <si>
    <t>Neto pozicije</t>
  </si>
  <si>
    <t>Net positions</t>
  </si>
  <si>
    <t>030-040</t>
  </si>
  <si>
    <t>Pozicije u skladu s odredbama dijela 2. Glave III OAJKKI. Ovo su bruto pozicije za koje se nije izvršio prijeboj te ne uključuju pozicije propisane odredbama dijela 3.4 Glave III OAJKKI. U svrhu popunjavanja ovih polja duga pozicija predstavlja poziciju u kojoj je institucija fiksirala kamatu koju će primiti u nekom vremenu u budućnosti, a kratka pozicija predstavlja poziciju u kojoj je institucija fiksirala kamatu koju će platiti u nekom trenutku u budućnosti. Na križanju retka 020 i stupca 050 se unosi ponderirana skupna pozicija.</t>
  </si>
  <si>
    <t>Articles 97 and 100 (1) of CRR. These are gross positions not netted by instruments but excluding underwriting positions subscribed or sub-underwritten by third parties (Article 334 second sentence of CRR). Regarding the distinction between Long and Short positions, also applicable to these gross positions, see Article 317 (2) of CRR.</t>
  </si>
  <si>
    <t>Sve pozicije: duge/kratke</t>
  </si>
  <si>
    <t>All positions: Long / Short</t>
  </si>
  <si>
    <t>010-020</t>
  </si>
  <si>
    <t>STUPAC</t>
  </si>
  <si>
    <t>COLUMNS</t>
  </si>
  <si>
    <t>Reference na regulativu</t>
  </si>
  <si>
    <t>Legal references &amp; Comments</t>
  </si>
  <si>
    <t>Opis</t>
  </si>
  <si>
    <t>ID</t>
  </si>
  <si>
    <t xml:space="preserve">    4 Ostali ne-delta rizici za opcije</t>
  </si>
  <si>
    <t xml:space="preserve">    3 Zaseban pristup za pozicijske rizike u investicijskim fondovima</t>
  </si>
  <si>
    <t xml:space="preserve">    2 Specifični rizik</t>
  </si>
  <si>
    <t>1.2 Ostali oblici vlasničkih instrumenata osim ročnica na široko diverzificirane burzovne indeksa kojima se trguje</t>
  </si>
  <si>
    <t>1.1 Ročnice kojima se trguje na diverzificirane burzovne indekse, a koje su podložne zasebnom pristupu</t>
  </si>
  <si>
    <t>Derivativi/izvedenice</t>
  </si>
  <si>
    <t xml:space="preserve">    1 Opći rizik</t>
  </si>
  <si>
    <t>VLASNIČKI VRIJEDNOSNI PAPIRI U KNJIZI TRGOVANJA</t>
  </si>
  <si>
    <t>VAŽEĆI OBRAZAC: VVP</t>
  </si>
  <si>
    <t>Nacionalno tržište:</t>
  </si>
  <si>
    <t>TRŽIŠNI RIZICI: STANDARDIZIRANI PRISTUP ZA POZICIJSKI RIZIK VLASNIČKIH INSTRUMENATA</t>
  </si>
  <si>
    <t>TRŽ - SP - VVP</t>
  </si>
  <si>
    <t xml:space="preserve">strane nadležne institucije kao i delta koeficijenti odobreni od strane nadležne institucije kroz interni model. </t>
  </si>
  <si>
    <t>Delta koeficijent koji će se koristiti, za slučajeve u kojima je to bitno, će prvenstveno biti će delta koeficijenti izračunati od strane burze te odobren od strane nadležne institucije, delta koeficijent objavljen od</t>
  </si>
  <si>
    <t>zbroja ukupnih bruto dugih i bruto kratkih pozicija za sve pozicije koje nose rizik vlasničkih instrumenata. Kako bi se ustanovila bruto duga i bruto kratka pozicija uzimaju se u obzir kolone 010 i 020 (redak 020).</t>
  </si>
  <si>
    <t xml:space="preserve">Za ukupni iznos izloženosti riziku se obrazac mora ispuniti zasebno te se dodatno obrazac ispunjava za nacionalno tržište (HRK) kao i tržišta gdje je zbroj bruto dugih i bruto kratkih pozicija iznad praga od 2%  </t>
  </si>
  <si>
    <t>Obrazac se popunjava za svako tržište zasebno</t>
  </si>
  <si>
    <t>Pozicije vrednovane u skladu s odredbama stavka 3. članka 543. Glave III OAJKKI. Domaće nacionalno tržište i sva nacionalna tržišta iznad 2% (neto+kratka) pozicije.</t>
  </si>
  <si>
    <t xml:space="preserve">Article 330 (2) and (3)
Domestic national market (country) and all national markets above 2% of gross (net+short) positions. 
EBA shall develop draft regulatory technical standards defining the term market referred to in paragraph 2. 
EBA shall submit those draft regulatory technical standards to the Commission by 1 January 2013.
</t>
  </si>
  <si>
    <t>Nacionalno tržište</t>
  </si>
  <si>
    <t>National market</t>
  </si>
  <si>
    <t>Articles 337 to 339 of CRR. Applicable when positions in CIUs or the underlying instruments are not treated in accordance with the methods set out in Part 3 Title IV Chapter 5 of CRR. It includes, if it is the case, the effects of applicable caps in the capital requirements.   It also includes the positions in CIUs subject to the treatment specified in Article 337 (1) first sentence of CRR, irrespective of the type of assets where the CIUs might invest.</t>
  </si>
  <si>
    <t>Particular approach for position risk in Cius</t>
  </si>
  <si>
    <t>Pozicije u vlasničkim instrumentima podložne izračunu inicijalnog kapitalnog zahtjeva za specifični rizik sukladno odredbama dijela 3.3. Glave III OAJKKI.</t>
  </si>
  <si>
    <r>
      <t xml:space="preserve">Positions in equities subject to specific risk and the correspondent capital requirement according to Articles 331 and 333 (4) CRR. </t>
    </r>
  </si>
  <si>
    <t>Pozicije vrednovane u skladu s odredbama članka 544. Glave III OAJKKI. Inicijalni kapitalni zahtjev za opći rizik će biti ukupna neto pozicija pomnožena sa 8%.</t>
  </si>
  <si>
    <t>Article 332 of CRR.</t>
  </si>
  <si>
    <t>Ostali oblici vlasničkih instrumenata osim ročnica na široko diverzificirane burzovne indeksa kojima se trguje</t>
  </si>
  <si>
    <t>Other equities than exchange traded stock-index futures broadly diversified</t>
  </si>
  <si>
    <t>Pozicije vrednovane u skladu s odredbama stavak 5 . članka 544. Glave III OAJKKI.</t>
  </si>
  <si>
    <t xml:space="preserve">Article 333 (4) of CRR. </t>
  </si>
  <si>
    <t>Ročnice kojima se trguje na diverzificirane burzovne indekse, a koje su podložne zasebnom pristupu</t>
  </si>
  <si>
    <t>Exchange traded stock-index futures broadly diversified and subject to particular approach</t>
  </si>
  <si>
    <t>Pozicije vrednovane u skladu s odredbama stavaka 1. - 3. članka 544. Glave III OAJKKI.</t>
  </si>
  <si>
    <t>Pozicije u vlasničkim instrumentima podložne izračunu inicijalnog kapitalnog zahtjeva za opći rizik sukladno odredbama dijela 3.3. Glave III OAJKKI</t>
  </si>
  <si>
    <t>Positions in equities subject to general risk  and their correspondent capital requirement according to Part 3 Title IV Chapter 2 of CRR.</t>
  </si>
  <si>
    <t>Opći rizik</t>
  </si>
  <si>
    <t>General risk</t>
  </si>
  <si>
    <t>Kapitalni zahtjevi za pozicijske rizikr u skladu s odredbama članka 3. OAJKKI i dijelom 3. Glave III OAJKKI koji se odnosi na pozicijske rizike vlasničkih vrijednosnih instrumenata.</t>
  </si>
  <si>
    <t>Vlasnički instrumenti u knjizi trgovanja</t>
  </si>
  <si>
    <t>Equities in Trading Book</t>
  </si>
  <si>
    <t>Neto pozicije, prema različitim pristupima, koje su sukladno sukladno Glavi III OAJKKI - Tržišni rizici podložne izračunu kapitalnih zahtjeva.</t>
  </si>
  <si>
    <t>Neto pozicije će biti klasificirane sukladno valuti u kojoj su denominirane te će se za svaku zasebno izračunavati inicijalni kapitalni zahtjev za opći i specifični pozicijski rizik. Izvedeni i ostali financijski instrumenti se tretiraju sukladno odredbama članka 544. Glave III OAJKKI. U svrhu popunjavanja ovog polja duga pozicija predstavlja poziciju u kojoj je institucija fiksirala kamatu koju će primiti u nekom vremenu u budućnosti, a kratka pozicija predstavlja poziciju u kojoj je institucija fiksirala kamatu koju će platiti u nekom trenutku u budućnosti.</t>
  </si>
  <si>
    <t>Pozicije u skladu s odredbama dijela 2. Glave III OAJKKI. Ovo su bruto pozicije za koje se nije izvršio prijeboj te ne uključuju pozicije propisane odredbama dijela 3.4 Glave III OAJKKI.U svrhu popunjavanja ovog polja duga pozicija predstavlja poziciju u kojoj je institucija fiksirala kamatu koju će primiti u nekom vremenu u budućnosti, a kratka pozicija predstavlja poziciju u kojoj je institucija fiksirala kamatu koju će platiti u nekom trenutku u budućnosti.</t>
  </si>
  <si>
    <t>090-BR</t>
  </si>
  <si>
    <t>VALUTA N</t>
  </si>
  <si>
    <t>090-60</t>
  </si>
  <si>
    <t>VALUTA 6</t>
  </si>
  <si>
    <t>CHF</t>
  </si>
  <si>
    <t>090-50</t>
  </si>
  <si>
    <t>VALUTA 5</t>
  </si>
  <si>
    <t>JPY</t>
  </si>
  <si>
    <t>090-40</t>
  </si>
  <si>
    <t>VALUTA 4</t>
  </si>
  <si>
    <t>GBP</t>
  </si>
  <si>
    <t>090-30</t>
  </si>
  <si>
    <t>VALUTA 3</t>
  </si>
  <si>
    <t>USD</t>
  </si>
  <si>
    <t>090-20</t>
  </si>
  <si>
    <t>VALUTA 2</t>
  </si>
  <si>
    <t>EUR</t>
  </si>
  <si>
    <t>090-10</t>
  </si>
  <si>
    <t>VALUTA 1</t>
  </si>
  <si>
    <t>Valute navedene u memorandumu: VALUTE S NAJVEĆOM IZLOŽENOŠĆU</t>
  </si>
  <si>
    <t>Primarni financijski instrumenti</t>
  </si>
  <si>
    <t>RAZRADA UKUPNE POZICIJE (UKLJUČUJUĆI IZVJEŠTAJNU VALUTU) PREMA VRSTAMA IZLOŽENOSTI</t>
  </si>
  <si>
    <t xml:space="preserve">    4 Ostali ne-delta rizici za valutne opcije</t>
  </si>
  <si>
    <t xml:space="preserve">    3 Zlato</t>
  </si>
  <si>
    <t xml:space="preserve">    2 Sve ostale valute (uključujući ulaganja u investicijske fondove koji se iskazuju kao zaseban valuta)</t>
  </si>
  <si>
    <t xml:space="preserve">    1 Usko korelirane valute</t>
  </si>
  <si>
    <t>UKUPNO POZICIJE U VALUTAMA U KOJIMA SE NE IZVJEŠTAVA</t>
  </si>
  <si>
    <t>UPARENE VALUTE</t>
  </si>
  <si>
    <t>KAPITALNI ZAHTJEV</t>
  </si>
  <si>
    <t>POZICIJE PODLOŽNE KAPITALNIM ZAHTJEVIMA
(Uključujući redistribuciju neuparenih pozicija u valutama koje su podložne zasebnom tretmanu za uparene pozicije)</t>
  </si>
  <si>
    <t>OZNAKA VALUTE</t>
  </si>
  <si>
    <t>VAŽEĆI OBRAZAC: VR</t>
  </si>
  <si>
    <t>TRŽIŠNI RIZICI: STANDARDIZIRANI PRISTUP ZA VALUTNI RIZIK</t>
  </si>
  <si>
    <t>TRŽ - SP - VR</t>
  </si>
  <si>
    <t xml:space="preserve">Pozicije s JVK je potrebno iskazati po pojedinim valutama za potrebe ove studije u njihovoj nominalnoj vrijednosti odnosno npr. za kredite prema njihovoj neto knjigovodstvenoj vrijednosti. </t>
  </si>
  <si>
    <t>Pozicije u JVK:</t>
  </si>
  <si>
    <t>tako može primjenjivati na pozicije koje je zauzela institucija, a koje je prethodno izuzela iz izračuna inicijalnog kapitalnog zahtjeva.</t>
  </si>
  <si>
    <t>odredbama na osnovi kojih su isključene iz devizne pozicije će biti podložna zasebnom dopuštenju od strane nadležne institucije. Isti tretman, podložena svemu gore navedenom, se isto</t>
  </si>
  <si>
    <t xml:space="preserve">institucije isključiti iz izračuna netvo otvorene devizne pozicije. Prethodno navedene pozicije će biti takove prirode da nisu namjenjene trgovanju ili strukturne prirode i bilo koja varijacija u </t>
  </si>
  <si>
    <t>Bilo koja pozicija koju je institucija  uzela s namjerom zaštite od nepovoljnog kretanja tečaja, a koja utječe na odnose propisane člankom 3. OAJKKI, se može uz prethodnu dozvolu nadležne</t>
  </si>
  <si>
    <t xml:space="preserve">adekvatno procjenjuje stopu promjene vrijednosti opcije ili varanta naspram malih promjena u tržišnoj cijeni podloge. </t>
  </si>
  <si>
    <t>nadležne institucije (gdje delta koeficijenti nisu dostupni) ili za OTC opcije delta koeficijenti odobreni od strane nadležne institucije kroz interni model. Odobrenje će biti dano ukoliko model</t>
  </si>
  <si>
    <t>Delta koeficijent koji će se koristiti tržišnu vrijednost ostalih opcija,  za slučajeve u kojima je to bitno, će prvenstveno biti će delta koeficijenti izračunati od strane burze te odobren od strane</t>
  </si>
  <si>
    <t>Opcije dodatno:</t>
  </si>
  <si>
    <t>d) neto delta ekvivalent ili ekvivalent baziran na delta koeficijentu ukupne knjige valutnih opcija i opcija na zlato.</t>
  </si>
  <si>
    <t>Naglašena odredba članka 553. stavak 2. točka 5. OAJKKI Glava III.</t>
  </si>
  <si>
    <t>Neto otvorena devizna pozicija institucije u svakoj valuti (uključujući izvještajnu valutu) i zlatu će se izračunavati kao zbroj slijedećih elemenata (pozitivnih ili negativnih):</t>
  </si>
  <si>
    <t>Za opcije općenito:</t>
  </si>
  <si>
    <t>pomnoženi s delta koeficijentom</t>
  </si>
  <si>
    <t>Tretman jednosmjerne valutne klauzule na dosada propisan način više nije moguć, nego bi se krediti s jednosmjernom valutnom klauzulom iskazivali u njihovoj tržišnoj vrijednosti</t>
  </si>
  <si>
    <t>Nema više zasebnog tretmana kreditnih poslova s HBOR-om - članak 558. Glava III OAJKKI.</t>
  </si>
  <si>
    <t>Valutne pozicije za fiksnih pet valuta (EUR, USD, GBP, JPY, CHF) plus sve valute iznad 2% bruto (neto+kratka) pozicija</t>
  </si>
  <si>
    <t>Currency positions for a fixed set of 5 currencies (EUR, USD, GBP, JPY, CHF) plus all currencies above 2% of gross (net+short) positions.</t>
  </si>
  <si>
    <t>Valute navedene u memorandumu: valute s najvećom izloženošću</t>
  </si>
  <si>
    <t xml:space="preserve">Memorandum items: Top currency positions </t>
  </si>
  <si>
    <t>090-01 - 090-N</t>
  </si>
  <si>
    <t>Pozicije propisane člankom 553. Glava III OAJKKI</t>
  </si>
  <si>
    <t>Pozicije propisane stavkom 2. točka 3. članka 553. OAJKKI</t>
  </si>
  <si>
    <t>Items included in Annex I of CRR except those included as Securities Financing Transactions &amp; Long Settlement Transactions or from Contractual Cross Product Netting.</t>
  </si>
  <si>
    <t>Off-balance sheet items</t>
  </si>
  <si>
    <t>Tržišna vrijednost mora biti izračunata sukladno odredbama članaka 518. i 519. Glava III OAJKKI</t>
  </si>
  <si>
    <t>Primary financial instruments</t>
  </si>
  <si>
    <t>Ukupne pozicije će se razraditi na derivative/izvedenice, ostala imovina i obveze i izvanbilančne stavke.</t>
  </si>
  <si>
    <t>Total positions shall be broken down according to derivatives, other assets and liabilities and off-balance sheet items.</t>
  </si>
  <si>
    <t>Razrada ukupne pozicije (uključujući izvještajnu valutu) prema vrstama izloženosti</t>
  </si>
  <si>
    <t>Breakdown of total positions (reporting currency included) by exposure types</t>
  </si>
  <si>
    <t>060-080</t>
  </si>
  <si>
    <t>Article 341 (5) and (6) of CRR. "EBA shall develop draft regulatory technical standards defining a range of methods to reflect in the own funds requirements other risks, apart from delta risk, referred to in paragraph 2 in a manner proportionate to the scale and complexity of institutions' activities in options and warrants."EBA shall submit those draft regulatory technical standards to the Commission by 1 January 2013.
This additional capital requirement may be assessed by different approaches (e.g. Simplified, Delta-plus or Scenario approaches referred to in Part A.5 of the Amendment to the Basel Capital Accord to Incorporate Market Risks, January 1996) and, as usually, it may be broken down into the different approaches aplicable if considered necessary by local supervisors."</t>
  </si>
  <si>
    <t>Ostali ne-delta rizici za valutne opcije</t>
  </si>
  <si>
    <t>Other non-delta risks for currency options</t>
  </si>
  <si>
    <t>Pozicija u zlatu te pozicje koje imaju tretman pozicija u zlatu (npr. pojedini ulozi u investicijskim fondovima)</t>
  </si>
  <si>
    <t xml:space="preserve">Positions and their correspondent capital requirements for currencies subject to the general procedure referred to in Articles 340 and 341 (2) and (4) of CRR. </t>
  </si>
  <si>
    <t>Zlato</t>
  </si>
  <si>
    <t>Gold</t>
  </si>
  <si>
    <t>Sve ostale valute i njihovi odgovorajući kapitalni zahtjevi sukladno odredbama članka 552. i 553. stavak 2. točke 4. i 7. Glave III OAJKKI. Isto tako se trebaju uzeti u obzir neuparene pozicije valuta vezano uz zaseban tretman usko koreliranih valuta. Sve valutu se uključuju u izračun otvorene devizne pozicije po spot tečaju u izvještajnoj valuti.</t>
  </si>
  <si>
    <t>Positions and their correspondent capital requirements for currencies subject to the general procedure referred to in Articles 340 and 341 (2) and (4) of CRR. It is also relevant to take into account the unmatched positions arising from the application of the special treatments considered in Article 343.</t>
  </si>
  <si>
    <t>Sve ostale valute (uključujući ulaganja u ivesticijske fondove koja se iskazuju kao zaseban valuta)</t>
  </si>
  <si>
    <t>All other currencies (including CIUs treated as different currencies)</t>
  </si>
  <si>
    <t>Usko korelirane valute - Institucija može imati manji inicijalni kapitalni zahtjev za valutni rizik za pozicije u usko koreliranim valuta. Par usko koreliranih valuta može zadovoljiti ovaj uvijet samo ukoliko je vjerojatnost gubitka na tečajnim razlikama izračunat na dnevnoj osnovi (za razdoblje od proteklih 3 ili 5 godina) teško ostvariv - a pojavljuje se na jednakim i suprotnim pozicijama za takove valute kroz narednih 10 radnih dana što čini 4% ili manje vrijednosti uparenih valuta u pitanju (vrednovanih u izvještajnoj valuti) sa vjerojatnošću od najmanje 99%, ukoliko se koristi period promatranja od 3 godine ili 95%, ukoliko se koristi period promatranja od 5 godina. Inicijalni kapitalni zahtjev za valutni rizik za uparene pozicije dviju usko koreliranih valuta će biti 4% pomnoženih sa vrijednošću uparene pozicije.</t>
  </si>
  <si>
    <t>Positions and their correspondent capital requirements for currencies referred to in Article 343 (1) of CRR.</t>
  </si>
  <si>
    <t>Usko korelirane valute</t>
  </si>
  <si>
    <t>Currencies closely correlated</t>
  </si>
  <si>
    <t>Pozicije u neizvještajnim valutama i njihov kapitalni zahtjev u skladu s odredbama članka 3. OAJKKI i članakom 553. stavak 2. točka 4. i 7. Glave III OAJKKI (za konverziju u izvještajnu valutu).</t>
  </si>
  <si>
    <t>Positions in non-reporting currencies and their correspondent capital requirements according to Article 87 (3) lit. c of CRR and Article 341 (2) and (4) of CRR (for conversion into the reporting currency).</t>
  </si>
  <si>
    <t>TOTAL POSITIONS IN NON-REPORTING CURRENCIES</t>
  </si>
  <si>
    <t xml:space="preserve">Kapitalni zahtjev za sve pozicje podložne izračunu inicijalnog kapitalnog zahtjeva za valutni rizik iz dijela 4. Glava III OAJKKI. </t>
  </si>
  <si>
    <t>The capital charge for any relevant position according to Part 3 Title IV Chapter 3 of CRR.</t>
  </si>
  <si>
    <t>Pozicije propisane dijelom 4.1 i 4.3 . Glave III OAJKKI osim usko koreliranih valuta te ppozicija definiranih člankom 553. stavak 7. OAJKKI.</t>
  </si>
  <si>
    <t>Articles 341 (2) and (4), 342 and 343 of CRR.</t>
  </si>
  <si>
    <t>Pozicije podložne kapitanim zahtjevima</t>
  </si>
  <si>
    <t>Positions subject to capital charge</t>
  </si>
  <si>
    <t>Institucija može koristiti neto sadašnju vrijednost prilikom izračuna neto otvorene devizne pozicije za svaku valutu i zlato ukoliko kreditna institucija primjenjuje ovaj pristup dosljedno. Isti pristup se može koristiti i za pozicije u investicijskim fondovima. Neto pozicije se izračunavaju za svaku valutu, sukladno tome može doći do simultanog iskazivanja ovih valuta kao dugih ili kratkih pozicija.</t>
  </si>
  <si>
    <t>Articles 341 (3) and 342 of CRR. The net positions are calculated by each currency, accordingly there may be simoultaneous long and short positions.</t>
  </si>
  <si>
    <t>040-050</t>
  </si>
  <si>
    <t>Sve duge pozicije institucije sukladno odredbama članka 553. Glava III OAJKKI te članaka 559. i 560. Glave III OAJKKI (za investicijske fondove)</t>
  </si>
  <si>
    <t>Gross positions due to liabilities, amounts to be paid and similar items referred to in Articles 341 (1) and 342 of CRR.</t>
  </si>
  <si>
    <t>Sve pozicije: kratka</t>
  </si>
  <si>
    <t>All positions: Short</t>
  </si>
  <si>
    <t>Gross positions due to assets, amounts to be received and similar items referred to in Article 341 (1) of CRR.</t>
  </si>
  <si>
    <t>Sve pozicije: duga</t>
  </si>
  <si>
    <t>All positions: Long</t>
  </si>
  <si>
    <t>Unosi se oznaka valute</t>
  </si>
  <si>
    <t>The three-letter currency unit code according to ISO
4217 shall be reported under the block Memorandum of items (currency 6 onwards).</t>
  </si>
  <si>
    <t>Oznaka valute</t>
  </si>
  <si>
    <t>Currency Code</t>
  </si>
  <si>
    <r>
      <t>Upute:</t>
    </r>
    <r>
      <rPr>
        <sz val="11"/>
        <color indexed="8"/>
        <rFont val="Verdana"/>
        <family val="2"/>
      </rPr>
      <t xml:space="preserve"> Iskazati pojedinu neto knjigovodstvenu vrijednost kredita u valuti</t>
    </r>
  </si>
  <si>
    <t>.</t>
  </si>
  <si>
    <t>npr. Kredit 3</t>
  </si>
  <si>
    <t>npr. Kredit 2</t>
  </si>
  <si>
    <t>npr. Kredit 1</t>
  </si>
  <si>
    <t>kredita</t>
  </si>
  <si>
    <t>tečaj</t>
  </si>
  <si>
    <t>HRK</t>
  </si>
  <si>
    <t>depozit</t>
  </si>
  <si>
    <t>Rbr.</t>
  </si>
  <si>
    <t>Dospijeće</t>
  </si>
  <si>
    <t>Ugovoreni</t>
  </si>
  <si>
    <t>kamata u valuti</t>
  </si>
  <si>
    <t>kredit</t>
  </si>
  <si>
    <t>krediti</t>
  </si>
  <si>
    <t>Pasiva obračunata</t>
  </si>
  <si>
    <t>Pasiva</t>
  </si>
  <si>
    <t>Aktiva obračunata</t>
  </si>
  <si>
    <t>Aktiva</t>
  </si>
  <si>
    <t>Stavka npr.</t>
  </si>
  <si>
    <t>Stavke aktive i pasive s JVK</t>
  </si>
  <si>
    <t>4 Ostali ne-delta rizici za opcije na robu</t>
  </si>
  <si>
    <t>3 Jednostavni pristup: sve pozicije RP-JP</t>
  </si>
  <si>
    <t>2 Pristup produžene ljestvice dospijeća</t>
  </si>
  <si>
    <t>1 Pristup ljestvice dospijeća RP-PD</t>
  </si>
  <si>
    <t xml:space="preserve">       Od čega energetski proizvodi (nafta, plin)</t>
  </si>
  <si>
    <t>Ostali</t>
  </si>
  <si>
    <t>Poljoprivredni proizvodi (blagi)</t>
  </si>
  <si>
    <t>Primarni metali</t>
  </si>
  <si>
    <t>Plemeniti metali (osim zlata)</t>
  </si>
  <si>
    <t>UKUPNE POZICIJE U ROBI</t>
  </si>
  <si>
    <t>POZICIJE PODLOŽNE KAPITALNIM ZAHTJEVIMA</t>
  </si>
  <si>
    <t>VAŽEĆI OBRASCI: RP-PD, RP-JP</t>
  </si>
  <si>
    <t>TRŽIŠNI RIZICI: STANDARDIZIRANI PRISTUP ZA ROBNI RIZIK</t>
  </si>
  <si>
    <t>TRŽ - SP - RR</t>
  </si>
  <si>
    <t xml:space="preserve">procjenjuje stopu promjene vrijednosti varanta opcije naspram malih promjena u tržišnoj cijeni podloge. </t>
  </si>
  <si>
    <t>(gdje delta koeficijenti nisu dostupni) ili za OTC opcije delta koeficijenti odobreni od strane nadležne institucije kroz interni model. Odobrenje će biti dano ukoliko model adekvatno</t>
  </si>
  <si>
    <t>Delta koeficijent koji će se koristiti, za slučajeve u kojima je to bitno, će prvenstveno biti će delta koeficijenti izračunati od strane burze te odobren od strane nadležne institucije</t>
  </si>
  <si>
    <t>ili robnom derivativu.</t>
  </si>
  <si>
    <t xml:space="preserve">potrebe izračuna inicijalnog kapitalnog zahtjeva za robni rizik. S time da se pozicije u robnim derivativima mogu netirati sa bilo kojom netirajućom pozicijom u identičnoj robi u podlozi  </t>
  </si>
  <si>
    <t>Opcije i varanti na robu i robne derivate će se iskazivati kao da su pozicije jednake u vrijednosti kao i podloga na koju se opcija odnosi, pomnoženi sa njihovim delta koeficijentima za</t>
  </si>
  <si>
    <t>Outright rate ( %)</t>
  </si>
  <si>
    <t>Carry rate ( %) - stopa prijenosa</t>
  </si>
  <si>
    <t>Spread rate ( %) - stopa neusklađenosti dospijeća</t>
  </si>
  <si>
    <t>Ostali (uključujući energetski proizvodi)</t>
  </si>
  <si>
    <t>TABLICA</t>
  </si>
  <si>
    <t>za izračun inicijalnih kapitalnih zahtjeva za robni rizik.</t>
  </si>
  <si>
    <t xml:space="preserve">Kreditna institucija će obavijestiti nadležnu instituciju o korištenju ovog modela zajedno sa dokazom o nastojanjima uvođenja internih modela </t>
  </si>
  <si>
    <t>(c)  institucija nije još uvijek u mogućnosti koristiti interne modele za izračun inicijalnih kapitalnih zahtjeva za robni rizik.</t>
  </si>
  <si>
    <t>(b) institucija ima adekvatno diverzificiran portfelj robe;</t>
  </si>
  <si>
    <t>(a) značajan dio poslovanja se odnosi na trgovanje robom;</t>
  </si>
  <si>
    <t>Institucija može koristiti minaimalne stope spread rate, carry rate i outright rate navedene dolje u tablici umjesto onih propisanih člankom 565. Glava III OAJKKI, ukoliko je se:</t>
  </si>
  <si>
    <t>Prisup produžene ljestvice dospijeća</t>
  </si>
  <si>
    <t>Article 347 (4) of CRR. "EBA shall develop draft regulatory technical standards defining a range of methods to reflect in the own funds requirements other risks, apart from delta risk, referred to in paragraph 2 in a manner proportionate to the scale and complexity of institutions' activities in options and warrants."EBA shall submit those draft regulatory technical standards to the Commission by 1 January 2013.
This additional capital requirement may be assessed by different approaches (e.g. Simplified, Delta-plus or Scenario approaches referred to in Part A.5 of the Amendment to the Basel Capital Accord to Incorporate Market Risks, January 1996) and, as usually, it may be broken down into the different approaches aplicable if considered necessary by local supervisors."</t>
  </si>
  <si>
    <t>Ostali ne-delta rizici za opcije na robu</t>
  </si>
  <si>
    <t>Other non-delta risks for commodity options</t>
  </si>
  <si>
    <t>Pozicije u robi podložne odredbama članka 564. OAJKKI</t>
  </si>
  <si>
    <t>Positions in commodities subject to the Simplified approach as referred to in Article 349 of CRR.</t>
  </si>
  <si>
    <t>Jednostavni pristup: Sve pozicije</t>
  </si>
  <si>
    <t>Simplified approach: All positions</t>
  </si>
  <si>
    <r>
      <t>Pozicije u robi podložne odredbama pristupa produžene ljestvice dospijeća (</t>
    </r>
    <r>
      <rPr>
        <b/>
        <sz val="12"/>
        <rFont val="Verdana"/>
        <family val="2"/>
      </rPr>
      <t>vidjeti dolje prilog</t>
    </r>
    <r>
      <rPr>
        <sz val="12"/>
        <rFont val="Verdana"/>
        <family val="2"/>
      </rPr>
      <t>).</t>
    </r>
  </si>
  <si>
    <t>Positions in commodities subject to the Extended Maturity Ladder approach as referred to in Article 350 of CRR..</t>
  </si>
  <si>
    <t>Pristup produžene ljestvice dospijeća</t>
  </si>
  <si>
    <t>Extended maturity ladder approach</t>
  </si>
  <si>
    <t>Pristup ljestvice dospijeća iz članka 565. Glave III OAJKKI</t>
  </si>
  <si>
    <t>Positions in commodities subject to the Maturity Ladder approach as referred to in Article 348 of CRR.</t>
  </si>
  <si>
    <t>Pristup ljestvice dospijeća</t>
  </si>
  <si>
    <t>Maturity ladder approach</t>
  </si>
  <si>
    <t>Roba navedena u članku 561. Glave III OAJKKI</t>
  </si>
  <si>
    <t>For reporting purposes commodities are grouped in the four main groups of commodities referred to in Table 2 of Article 350 CRR.</t>
  </si>
  <si>
    <t>Od čega energetski proizvodi (nafta, plin)</t>
  </si>
  <si>
    <t>Of which energy products (oil, gas)</t>
  </si>
  <si>
    <t>Others</t>
  </si>
  <si>
    <t>Agricultural products (softs)</t>
  </si>
  <si>
    <t>Base metals</t>
  </si>
  <si>
    <t>Precious metals (except gold)</t>
  </si>
  <si>
    <t>Pozicije u robi i njihov odgovarajući kapitalni zahtjev za tržišni rizik u skladu s člankom 3. OAJKKI</t>
  </si>
  <si>
    <t xml:space="preserve">Positions in commodities and their correspondent capital requirements for market risk according to Article 87 (3) lit. c of CRR. </t>
  </si>
  <si>
    <t>TOTAL POSITIONS IN COMMODITIES</t>
  </si>
  <si>
    <t>Iznos kapitalnog zahtjeva u skladu s odredbama  dijela 5. Glave III OAJKKI.</t>
  </si>
  <si>
    <t>The capital charge for any relevant position according to Part 3 Title IV Chapter 4 of CRR.</t>
  </si>
  <si>
    <t>Kapitalni zahtjev</t>
  </si>
  <si>
    <t>Kapitalnog zahtjeva (%) u skladu s odredbama  dijela 5. Glave III OAJKKI.</t>
  </si>
  <si>
    <t>The capital charged (%) for market risks on the relevant net positions according to the different appraches considered in Part 3 Title IV Chapter 4 of CRR.</t>
  </si>
  <si>
    <t>Risk capital charge (%)</t>
  </si>
  <si>
    <t>Neto pozicije, koje sukladno različitim pristupima iz dijela 5. Glave III OAJKKI podliježu izračunu kapitalnih zahtjeva.</t>
  </si>
  <si>
    <t>Those net positions that, according to the different approaches considered in Part 3 Title IV Chapter 4 of CRR., receive a capital charge.</t>
  </si>
  <si>
    <t>Pozicije podložne kapitalnim zahtjevima</t>
  </si>
  <si>
    <t>Kreditna institucija je dužna sve pozicije proizašle iz izvedenih instrumenata koji se odnose na robu i pozicije proizašle iz robnih repo, robnih obratnih repo ugovora i ugovora o pozajmljivanju robe drugoj ugovornoj strani i od druge ugovorne strane, a koje nisu uključene u izračun inicijalnoga kapitalnog zahtjeva u skladu s ovim dijelom, uključiti u izračun inicijalnoga kapitalnog zahtjeva za opći rizik dužničkih instrumenata u skladu s dijelom 3.2.3. Glave III. ove Odluke i u izračun inicijalnoga kapitalnog zahtjeva za valutni rizik u skladu s dijelom 4. ove Glave. Ovdje se isto tako primjenjuju odredbe članka 562. OAJKKI.</t>
  </si>
  <si>
    <t>Article 346 (4) of CRR.</t>
  </si>
  <si>
    <t>Svaka pozicija u robi mora biti izražena u standardnim mjernim jedinicama za tu vrstu robe. Promptne/spot cijene za svaku robu moraju biti izražene u izvještajnoj valuti. Pozicije iskazane u skladu s dijelom 5. Glave III OAJKKI.</t>
  </si>
  <si>
    <t>(-) Povećanje kapitala koje proizlazi iz sekuritizirane imovine</t>
  </si>
  <si>
    <t>Kumulativni dobitci i gubitci na osnovi fer vrednovanja obveza uslijed promjene kreditnog rejtinga kreditne institucije</t>
  </si>
  <si>
    <t>Članak 33.</t>
  </si>
  <si>
    <t>Članak 24. stavak 1. točka 1., članci od 25. do 27., članak 28. točka 1., članak 29.</t>
  </si>
  <si>
    <t>Članak 24. stavak 1. točka 1., članci od 25. do 27.</t>
  </si>
  <si>
    <t>članak 25. točke 3., 5. i 6.</t>
  </si>
  <si>
    <t>Članak 24. stavak 1. točka 2.</t>
  </si>
  <si>
    <t>članak 25. točka 2., članak 28. točka 1., članak 29.</t>
  </si>
  <si>
    <t>članak 25. točka 2. podtočka (a), članak 28. točka 1., članak 29. točka 1.</t>
  </si>
  <si>
    <t>članak 25. točka 2. podtočka (b), članak 28. točka 1., članak 29. točke 2. i 3.</t>
  </si>
  <si>
    <t>članak 28. točka 1., članak 29.</t>
  </si>
  <si>
    <t>članak 28. točka 1.</t>
  </si>
  <si>
    <t>(-) Ulaganja u instrumente dodatnoga osnovnoga kapitala kreditne institucije koja drže društva u kojima kreditna institucija ima sudjelovanje od 20% kapitala ili više</t>
  </si>
  <si>
    <t>članak 25. točka 2. podtočka (b)</t>
  </si>
  <si>
    <t>Članak 1. točka 27., članak 28. točka 2., članak 30.</t>
  </si>
  <si>
    <t>Članak 1. točka 28., članak 28. točka 3., članak 31., članak 32. i članak 48.</t>
  </si>
  <si>
    <t>Članak 1. točka 28., članak 28. točka 4., članak 31., članak 48.</t>
  </si>
  <si>
    <t>Članak 28. točka 5.</t>
  </si>
  <si>
    <t>(-) Višak iznosa odbitaka od stavki dodatnoga osnovnoga kapitala iznad iznosa dodatnoga osnovnoga kapitala (vidi 1.2.10)</t>
  </si>
  <si>
    <t>(-) Višak iznosa odbitaka od stavki dopunskoga kapitala iznad iznosa dopunskoga kapitala (vidi 1.3.11)</t>
  </si>
  <si>
    <t>Višak iznosa odbitaka od stavki dodatnoga osnovnoga kapitala iznad iznosa dodatnoga osnovnoga kapitala</t>
  </si>
  <si>
    <t>Višak iznosa odbitaka od stavki dopunskoga kapitala iznad iznosa dopunskoga kapitala</t>
  </si>
  <si>
    <t>Article 68 of CRR</t>
  </si>
  <si>
    <t>Članak 42.</t>
  </si>
  <si>
    <t>Članak 34. stavak 1. točka 1., članak 35., članak 36., članak 37. stavak 1., članak 38.</t>
  </si>
  <si>
    <t>Članak 34. stavak 1. točka 1., članak 35., članak 36.</t>
  </si>
  <si>
    <t>Članak 35. točke 3., 5. i 6.</t>
  </si>
  <si>
    <t>Članak 34. stavak 1. točka 2., članak 34. stavak 2.</t>
  </si>
  <si>
    <t>Članak 35. točka 2. podtočka (a), članak 37. stavak 1., članak 38.</t>
  </si>
  <si>
    <t>Članak 35. točka 2. podtočka (a), članak 37. stavak 1., članak 38. točka 1.</t>
  </si>
  <si>
    <t>Članak 35. točka 2. podtočka (b), članak 37. stavak 1., članak 38. točke 2. i 3.</t>
  </si>
  <si>
    <t>(-) Ulaganja u instrumente dopunskoga kapitala kreditne institucije koja drže društva u kojima kreditna institucija ima sudjelovanje od 20% kapitala ili više</t>
  </si>
  <si>
    <t>Članak 35. točka 2. podtočka (b)</t>
  </si>
  <si>
    <t>Članak 34. stavak 1. točka 4.</t>
  </si>
  <si>
    <t>Članak 34. stavak 1. točka 3.</t>
  </si>
  <si>
    <t>Članak 1. točka 27., članak 37. točka 2., članak 39.</t>
  </si>
  <si>
    <t>Članak 1. točka 28., članak 37. točka 3., članci od 39. do 41., članak 48.</t>
  </si>
  <si>
    <t>Članak 1. točka 28., članak 37. točka 4., članak 39., članak 40. i članak 48.</t>
  </si>
  <si>
    <t>Članak 1. točka 24., članak 43.</t>
  </si>
  <si>
    <t>Članci P14. i P15.</t>
  </si>
  <si>
    <t>Prijelazne prilagodbe na osnovi instrumenata redovnoga osnovnoga kapitala koji se nastavljaju priznavati</t>
  </si>
  <si>
    <t>Članak 9. točka 4., članak 13.</t>
  </si>
  <si>
    <t>Članci P3., P4., P5., P10. i P13.</t>
  </si>
  <si>
    <t>Prijelazne prilagodbe na osnovi instrumenata dodatnoga osnovnoga kapitala koji se nastavljaju priznavati</t>
  </si>
  <si>
    <t>Članak 52.</t>
  </si>
  <si>
    <t>Članci P11. i P12.</t>
  </si>
  <si>
    <t>Članak 7.</t>
  </si>
  <si>
    <t>Članci 53. i 54.</t>
  </si>
  <si>
    <t>Članak P12.</t>
  </si>
  <si>
    <t>Članci P6., P7., P10. i P13.</t>
  </si>
  <si>
    <t>Članci P14., P15. i P16.</t>
  </si>
  <si>
    <t>Prijelazne prilagodbe na osnovi instrumenata dopunskoga kapitala koji se nastavljaju priznavati</t>
  </si>
  <si>
    <t>Članci 55. i 56.</t>
  </si>
  <si>
    <t>Članci P8., P9., P10. i P13.</t>
  </si>
  <si>
    <t>Iznos</t>
  </si>
  <si>
    <t>Logičke kontrole</t>
  </si>
  <si>
    <t>Članak 5.</t>
  </si>
  <si>
    <t>Članak 37. točka 1., članak 38.</t>
  </si>
  <si>
    <t>Članak 37. točka 1.</t>
  </si>
  <si>
    <t>UKUPNI IZNOS IZLOŽENOSTI RIZICIMA</t>
  </si>
  <si>
    <t>od čega: resekuritizacija</t>
  </si>
  <si>
    <t>Sekuritizacijske pozicije IRB</t>
  </si>
  <si>
    <t>Središnje države i središnje banke</t>
  </si>
  <si>
    <t>Institucije</t>
  </si>
  <si>
    <t>Izloženosti osigurane nekretninama</t>
  </si>
  <si>
    <t>Vlasnička ulaganja</t>
  </si>
  <si>
    <t>Ostale izloženosti</t>
  </si>
  <si>
    <t>IRB pristup</t>
  </si>
  <si>
    <t>IRB pristup ako se ne upotrebljavaju vlastite pretpostavke LGD-a, niti konverzijski faktori</t>
  </si>
  <si>
    <t>IRB pristup ako se upotrebljavaju vlastite pretpostavke LGD-a i/ili konverzijski faktori</t>
  </si>
  <si>
    <t>Trgovačka društva - mala i srednja društva</t>
  </si>
  <si>
    <t>Trgovačka društva - specijalizirano financiranje</t>
  </si>
  <si>
    <t>Trgovačka društva - ostalo</t>
  </si>
  <si>
    <t>Trgovačka društva - MSD</t>
  </si>
  <si>
    <t>Stanovništvo - MSD, osigurano nekretninom</t>
  </si>
  <si>
    <t>Stanovništvo - stanovništvo osim MSD, osigurano nekretninom</t>
  </si>
  <si>
    <t>Stanovništvo - kvalificirajuće revolving izloženosti</t>
  </si>
  <si>
    <t>Stanovništvo - MSD, ostalo</t>
  </si>
  <si>
    <t>Stanovništvo - stanovništvo osim MSD, ostalo</t>
  </si>
  <si>
    <t>Ostala imovina koja nije kreditna obveza</t>
  </si>
  <si>
    <t>Opći i specifični rizik</t>
  </si>
  <si>
    <t>Specifični rizik iz sekuritizacijskih pozicija</t>
  </si>
  <si>
    <t>Specifični rizik iz korelacijskog portfelja trgovanja</t>
  </si>
  <si>
    <t>UKUPNI IZNOS IZLOŽENOSTI ZA POZICIJSKI, VALUTNI I ROBNI RIZIK</t>
  </si>
  <si>
    <t>UKUPNI IZNOS IZLOŽENOSTI ZA OPERATIVNI RIZIK</t>
  </si>
  <si>
    <t>Iznos izloženosti za pozicijski, valutni i robni rizik primjenom standardiziranog pristupa</t>
  </si>
  <si>
    <t>Iznos izloženosti za pozicijski, valutni i robni rizik primjenom internog modela</t>
  </si>
  <si>
    <t>Napredni pristup</t>
  </si>
  <si>
    <t>Standardizirani pristup / Alternativni standardizirani pristup</t>
  </si>
  <si>
    <t>UKUPNI IZNOS IZLOŽENOSTI POVEZAN S VELIKIM IZLOŽENOSTIMA U KNJIZI TRGOVANJA</t>
  </si>
  <si>
    <t>IZNOS IZLOŽENOSTI RIZIKU NAMIRE/ISPORUKE</t>
  </si>
  <si>
    <t>Rizik namire/isporuke u knjizi banke</t>
  </si>
  <si>
    <t>Rizik namire/isporuke u knjizi trgovanja</t>
  </si>
  <si>
    <t>Rizik trgovanih dužničkih instrumenata</t>
  </si>
  <si>
    <t>Rizik vlasničkih ulaganja</t>
  </si>
  <si>
    <t>Valutni rizik</t>
  </si>
  <si>
    <t>Robni rizik</t>
  </si>
  <si>
    <t>Iznos izloženosti riziku na osnovi doprinosa u fond koji CCP prikuplja za slučaj neispunjenja obveza</t>
  </si>
  <si>
    <t>Iznos izloženosti riziku na osnovi izloženosti prema CCP-ovima koji uredno posluju</t>
  </si>
  <si>
    <t>Iznos izloženosti riziku na osnovi izloženosti prema CCP-ovima koji ne posluju uredno</t>
  </si>
  <si>
    <t>Stopa adekvatnosti redovnoga osnovnoga kapitala</t>
  </si>
  <si>
    <t>Stopa adekvatnosti osnovnoga kapitala</t>
  </si>
  <si>
    <t>Stopa adekvatnosti jamstvenoga kapitala</t>
  </si>
  <si>
    <t>Višak (+) ili manjak (-) redovnoga osnovnoga kapitala</t>
  </si>
  <si>
    <t>Višak (+) ili manjak (-) osnovnoga kapitala</t>
  </si>
  <si>
    <t>Višak (+) ili manjak (-) jamstvenoga kapitala</t>
  </si>
  <si>
    <t>Ukupna odgođena porezna imovina</t>
  </si>
  <si>
    <t>Odgođena porezna imovina koja ne ovisi o budućoj profitabilnosti</t>
  </si>
  <si>
    <t>Odgođena porezna imovina koja ovisi o budućoj profitabilnosti i koja proizlazi iz privremenih razlika</t>
  </si>
  <si>
    <t>Odgođena porezna imovina koja ovisi o budućoj profitabilnosti i koja ne proizlazi iz privremenih razlika</t>
  </si>
  <si>
    <t>Odgođene porezne obveze koje se ne mogu odbiti od odgođene porezne imovine koja ovisi o budućoj profitabilnosti</t>
  </si>
  <si>
    <t>Odgođene porezne obveze koje se mogu odbiti od odgođene porezne imovine koja ovisi o budućoj profitabilnosti</t>
  </si>
  <si>
    <t>Odgođene porezne obveze povezane s odgođenom poreznom imovinom koja ovisi o budućoj profitabilnosti i koja ne proizlazi iz privremenih razlika</t>
  </si>
  <si>
    <t>Odgođene porezne obveze povezane s odgođenom poreznom imovinom koja ovisi o budućoj profitabilnosti i koja proizlazi iz privremenih razlika</t>
  </si>
  <si>
    <t>Članak 12.</t>
  </si>
  <si>
    <t>Ukupne odgođene porezne obveze</t>
  </si>
  <si>
    <t>Članak 11. stavci 3. i 4.</t>
  </si>
  <si>
    <t>Članak 11.</t>
  </si>
  <si>
    <t>Članak 11. stavci 3., 4. i 5.</t>
  </si>
  <si>
    <t>IRB pristup: višak (+) ili manjak (-) ispravaka vrijednosti i rezerviranja u odnosu na očekivani gubitak</t>
  </si>
  <si>
    <t>Opća vrijednosna usklađenja za kreditni rizik</t>
  </si>
  <si>
    <t>Specifična vrijednosna usklađenja za kreditni rizik</t>
  </si>
  <si>
    <t>Ukupni iznos vrijednosnih usklađenja koja ispunjavaju uvjete za uključenje u izračun iznosa očekivanoga gubitka</t>
  </si>
  <si>
    <t>Ukupni iznos očekivanoga gubitka koji ispunjava uvjete za uključenje u izračun jamstvenoga kapitala (osim očekivanoga gubitka po vlasničkim ulaganjima)</t>
  </si>
  <si>
    <t>IRB pristup: očekivani gubitak po vlasničkim ulaganjima</t>
  </si>
  <si>
    <t>Standardizirani pristup: ukupni iznos općih vrijednosnih usklađenja za kreditni rizik</t>
  </si>
  <si>
    <t>Standardizirani pristup: iznos izloženosti ponderiran kreditnim rizikom, za potrebe ograničenja</t>
  </si>
  <si>
    <t>IRB pristup: iznos izloženosti ponderiran kreditnim rizikom, za potrebe ograničenja</t>
  </si>
  <si>
    <t>Članak 9. točka 4., članak 34. stavak 1. točka 4.</t>
  </si>
  <si>
    <t>Dobit ili gubitak</t>
  </si>
  <si>
    <t>Prag za iznimku od odbijanja ulaganja u relevantna društva u kojima kreditna institucija nema značajno ulaganje</t>
  </si>
  <si>
    <t>Ulaganja u redovni osnovni kapital relevantnih društava u kojima kreditna institucija nema značajno ulaganje, netirano za kratke pozicije</t>
  </si>
  <si>
    <t>Izravna ulaganja u redovni osnovni kapital relevantnih društava u kojima kreditna institucija nema značajno ulaganje</t>
  </si>
  <si>
    <t>Bruto iznos izravnih ulaganja u redovni osnovni kapital relevantnih društava u kojima kreditna institucija nema značajno ulaganje</t>
  </si>
  <si>
    <t>(-) Dopušteno netiranje kratkih pozicija i bruto izravnih ulaganja</t>
  </si>
  <si>
    <t>Bruto iznos neizravnih ulaganja u redovni osnovni kapital relevantnih društava u kojima kreditna institucija nema značajno ulaganje</t>
  </si>
  <si>
    <t>(-) Dopušteno netiranje kratkih pozicija i bruto neizravnih ulaganja</t>
  </si>
  <si>
    <t>Neizravna ulaganja u redovni osnovni kapital relevantnih društava u kojima kreditna institucija nema značajno ulaganje</t>
  </si>
  <si>
    <t>Tag</t>
  </si>
  <si>
    <t>Pozicija</t>
  </si>
  <si>
    <t>Redovni osnovni kapital</t>
  </si>
  <si>
    <t>1.1.</t>
  </si>
  <si>
    <t>Ukupni iznos redovnih dionica koje se u skladu s OJKKI uključuju u osnovni kapital (uključujući premiju na dionice)</t>
  </si>
  <si>
    <t>1.2.</t>
  </si>
  <si>
    <t>2.1.</t>
  </si>
  <si>
    <t>Ukupni iznos povlaštenih dionica (osim kumulativnih povlaštenih dionica) koje se u skladu s OJKKI uključuju u osnovni kapital (uključujući premiju na dionice)</t>
  </si>
  <si>
    <t>2.2.</t>
  </si>
  <si>
    <t>Povlaštene dionice (osim kumulativnih povlaštenih dionica) koje u skladu s OJKKI čine osnovni kapital, a koje ne ispunjavaju uvjete za dodatni osnovni kapital iz članka 25. Upute</t>
  </si>
  <si>
    <t>Dodatni osnovni kapital</t>
  </si>
  <si>
    <t>Dopunski kapital</t>
  </si>
  <si>
    <t>Kumulativne povlaštene dionice</t>
  </si>
  <si>
    <t>Kumulativne povlaštene dionice koje u skladu s OJKKI čine dopunski kapital I, a koje ne ispunjavaju uvjete za dopunski kapital iz članka 35. Upute</t>
  </si>
  <si>
    <t>Ukupni iznos kumulativnih povlaštenih dionica koje se u skladu s OJKKI uključuju u dopunski kapital I (uključujući premiju na dionice)</t>
  </si>
  <si>
    <t>Hibridni instrumenti koji u skladu s OJKKI čine dopunski kapital I, a koji ne ispunjavaju uvjete za dopunski kapital iz članka 35. Upute</t>
  </si>
  <si>
    <t>Ukupni iznos podređenih instrumenata koji se u skladu s OJKKI uključuju u dopunski kapital I</t>
  </si>
  <si>
    <t>Podređeni instrumenti koji u skladu s OJKKI čine dopunski kapital I, a koji ne ispunjavaju uvjete za dopunski kapital iz članka 35. Upute</t>
  </si>
  <si>
    <t>Ukupni iznos hibridnih instrumenata koji se u skladu s OJKKI uključuju u dopunski kapital I</t>
  </si>
  <si>
    <t>3.1.1.</t>
  </si>
  <si>
    <t>3.1.2.</t>
  </si>
  <si>
    <t>3.2.1.</t>
  </si>
  <si>
    <t>3.3.1.</t>
  </si>
  <si>
    <t>3.3.2.</t>
  </si>
  <si>
    <t>Hibridni instrumenti</t>
  </si>
  <si>
    <t>Podređeni instrumenti</t>
  </si>
  <si>
    <t>Napomena</t>
  </si>
  <si>
    <t>Priznati kapital za potrebe ograničavanja kvalificiranih udjela u nefinancijskim institucijama i velikih izloženosti</t>
  </si>
  <si>
    <t>Članak 19. stavak 1. točka 1.</t>
  </si>
  <si>
    <t>kvalificirani udjeli u nefinancijskim institucijama i velike izloženosti</t>
  </si>
  <si>
    <t>Redovne dionice koje u skladu s OJKKI čine osnovni kapital, a koje ne ispunjavaju uvjete za redovni osnovni kapital iz članka 4. Upute</t>
  </si>
  <si>
    <t>Odgođena porezna imovina i odgođene porezne obveze</t>
  </si>
  <si>
    <t>Pragovi za primjenu iznimaka kod odbitaka od redovnoga osnovnoga kapitala</t>
  </si>
  <si>
    <t>Ulaganja u kapital relevantnih društava u kojima kreditna institucija nema značajno ulaganje</t>
  </si>
  <si>
    <t>Članci od 17. do 19., članak 22.</t>
  </si>
  <si>
    <t>Članak 17., članak 18. točka 1., članak 19., članak 22.</t>
  </si>
  <si>
    <t>Članci 17., 19. i 22.</t>
  </si>
  <si>
    <t>Članak 18. točka 1.</t>
  </si>
  <si>
    <t>Članci 17. i 18.</t>
  </si>
  <si>
    <t>Članak 17., članak 18. točka 1.</t>
  </si>
  <si>
    <t>Članak 18.</t>
  </si>
  <si>
    <t>Ulaganja u dodatni osnovni kapital relevantnih društava u kojima kreditna institucija nema značajno ulaganje, netirano za kratke pozicije</t>
  </si>
  <si>
    <t>Izravna ulaganja u dodatni osnovni kapital relevantnih društava u kojima kreditna institucija nema značajno ulaganje</t>
  </si>
  <si>
    <t>Bruto iznos izravnih ulaganja u dodatni osnovni kapital relevantnih društava u kojima kreditna institucija nema značajno ulaganje</t>
  </si>
  <si>
    <t>Neizravna ulaganja u dodatni osnovni kapital relevantnih društava u kojima kreditna institucija nema značajno ulaganje</t>
  </si>
  <si>
    <t>Bruto iznos neizravnih ulaganja u dodatni osnovni kapital relevantnih društava u kojima kreditna institucija nema značajno ulaganje</t>
  </si>
  <si>
    <t>Članci od 30. do 32.</t>
  </si>
  <si>
    <t>Članak 30., članak 31. točka 1., članak 32. stavak 2.</t>
  </si>
  <si>
    <t>Članak 30., članak 32. stavak 2.</t>
  </si>
  <si>
    <t>Članak 31. točka 1.</t>
  </si>
  <si>
    <t>Članci 30. i 31.</t>
  </si>
  <si>
    <t>Članak 30., članak 31. točka 2.</t>
  </si>
  <si>
    <t>Članak 31.</t>
  </si>
  <si>
    <t>Ulaganja u dopunski kapital relevantnih društava u kojima kreditna institucija nema značajno ulaganje, netirano za kratke pozicije</t>
  </si>
  <si>
    <t>Izravna ulaganja u dopunski kapital relevantnih društava u kojima kreditna institucija nema značajno ulaganje</t>
  </si>
  <si>
    <t>Bruto iznos izravnih ulaganja u dopunski kapital relevantnih društava u kojima kreditna institucija nema značajno ulaganje</t>
  </si>
  <si>
    <t>Neizravna ulaganja u dopunski kapital relevantnih društava u kojima kreditna institucija nema značajno ulaganje</t>
  </si>
  <si>
    <t>Bruto iznos neizravnih ulaganja u dopunski kapital relevantnih društava u kojima kreditna institucija nema značajno ulaganje</t>
  </si>
  <si>
    <t>Članci od 39. do 41.</t>
  </si>
  <si>
    <t>Članak 39., članak 40. točka 1., članak 31. stavak 2.</t>
  </si>
  <si>
    <t>Članak 39., članak 41. stavak 2.</t>
  </si>
  <si>
    <t>Članak 40. točka 1.</t>
  </si>
  <si>
    <t>Članci 39. i 40.</t>
  </si>
  <si>
    <t>Članak 39., članak 40. točka 2.</t>
  </si>
  <si>
    <t>Članak 40.</t>
  </si>
  <si>
    <t>Ulaganja u redovni osnovni kapital relevantnih društava u kojima kreditna institucija ima značajno ulaganje, netirano za kratke pozicije</t>
  </si>
  <si>
    <t>Izravna ulaganja u redovni osnovni kapital relevantnih društava u kojima kreditna institucija ima značajno ulaganje</t>
  </si>
  <si>
    <t>Bruto iznos izravnih ulaganja u redovni osnovni kapital relevantnih društava u kojima kreditna institucija ima značajno ulaganje</t>
  </si>
  <si>
    <t>Neizravna ulaganja u redovni osnovni kapital relevantnih društava u kojima kreditna institucija ima značajno ulaganje</t>
  </si>
  <si>
    <t>Bruto iznos neizravnih ulaganja u redovni osnovni kapital relevantnih društava u kojima kreditna institucija ima značajno ulaganje</t>
  </si>
  <si>
    <t>Ulaganja u dodatni osnovni kapital relevantnih društava u kojima kreditna institucija ima značajno ulaganje, netirano za kratke pozicije</t>
  </si>
  <si>
    <t>Izravna ulaganja u dodatni osnovni kapital relevantnih društava u kojima kreditna institucija ima značajno ulaganje</t>
  </si>
  <si>
    <t>Bruto iznos izravnih ulaganja u dodatni osnovni kapital relevantnih društava u kojima kreditna institucija ima značajno ulaganje</t>
  </si>
  <si>
    <t>Neizravna ulaganja u dodatni osnovni kapital relevantnih društava u kojima kreditna institucija ima značajno ulaganje</t>
  </si>
  <si>
    <t>Bruto iznos neizravnih ulaganja u dodatni osnovni kapital relevantnih društava u kojima kreditna institucija ima značajno ulaganje</t>
  </si>
  <si>
    <t>Ulaganja u dopunski kapital relevantnih društava u kojima kreditna institucija ima značajno ulaganje, netirano za kratke pozicije</t>
  </si>
  <si>
    <t>Izravna ulaganja u dopunski kapital relevantnih društava u kojima kreditna institucija ima značajno ulaganje</t>
  </si>
  <si>
    <t>Bruto iznos izravnih ulaganja u dopunski kapital relevantnih društava u kojima kreditna institucija ima značajno ulaganje</t>
  </si>
  <si>
    <t>Neizravna ulaganja u dopunski kapital relevantnih društava u kojima kreditna institucija ima značajno ulaganje</t>
  </si>
  <si>
    <t>Bruto iznos neizravnih ulaganja u dopunski kapital relevantnih društava u kojima kreditna institucija ima značajno ulaganje</t>
  </si>
  <si>
    <t>Ulaganja u kapital relevantnih društava u kojima kreditna institucija ima značajno ulaganje</t>
  </si>
  <si>
    <t>Članci 17., 18., 20. i 22.</t>
  </si>
  <si>
    <t>Članak 17., članak 18. točka 1., članak 20. i članak 22.</t>
  </si>
  <si>
    <t>Članak 17., članak 18. točka 2.</t>
  </si>
  <si>
    <t>Članak 28. točka 4., članak 30., članak 31.</t>
  </si>
  <si>
    <t>Članak 28. točka 4., članak 30.</t>
  </si>
  <si>
    <t>Članak 37. točka 4., članak 39., članak 40.</t>
  </si>
  <si>
    <t>Članak 37. točka 4., članak 39.</t>
  </si>
  <si>
    <t>Ulaganja u instrumente redovnoga osnovnoga kapitala relevantnih društava u kojima kreditna institucija nema značajno ulaganje, privremeno ulaganje</t>
  </si>
  <si>
    <t>Ulaganja u instrumente redovnoga osnovnoga kapitala relevantnih društava u kojima kreditna institucija ima značajno ulaganje, privremeno ulaganje</t>
  </si>
  <si>
    <t>Ulaganja u instrumente dodatnoga osnovnoga kapitala relevantnih društava u kojima kreditna institucija nema značajno ulaganje, privremeno ulaganje</t>
  </si>
  <si>
    <t>Ulaganja u instrumente dodatnoga osnovnoga kapitala relevantnih društava u kojima kreditna institucija ima značajno ulaganje, privremeno ulaganje</t>
  </si>
  <si>
    <t>Ulaganja u instrumente dopunskoga kapitala relevantnih društava u kojima kreditna institucija nema značajno ulaganje, privremeno ulaganje</t>
  </si>
  <si>
    <t>Ulaganja u instrumente dopunskoga kapitala relevantnih društava u kojima kreditna institucija ima značajno ulaganje, privremeno ulaganje</t>
  </si>
  <si>
    <t>Iznimka od odbitaka od jamstvenoga kapitala na osnovi privremenosti ulaganja</t>
  </si>
  <si>
    <t>Članak 48.</t>
  </si>
  <si>
    <t>Iznos, izdano od 20. 7. 2011.</t>
  </si>
  <si>
    <t>3.2.2.</t>
  </si>
  <si>
    <t>Iznos, izdano do 19. 7. 2011.</t>
  </si>
  <si>
    <t>Ukupni iznos</t>
  </si>
  <si>
    <t>Tablica 1. Nastavak priznavanja instrumenata iz Odluke o jamstvenom kapitalu kreditnih institucija</t>
  </si>
  <si>
    <t>1.</t>
  </si>
  <si>
    <t>2.</t>
  </si>
  <si>
    <t>Nerealizirani gubitci povezani sa stavkama mjerenima po fer vrijednosti</t>
  </si>
  <si>
    <t>Nerealizirani dobitci povezani sa stavkama mjerenima po fer vrijednosti</t>
  </si>
  <si>
    <t>Naziv kreditne institucije:</t>
  </si>
  <si>
    <t>Osoba za kontakt:</t>
  </si>
  <si>
    <t>Informacije za kontakt:</t>
  </si>
  <si>
    <t>(-) Odnosna (underlying) izloženost prema vlastitim instrumentima redovnoga osnovnoga kapitala u obliku indeksnih vrijednosnih papira</t>
  </si>
  <si>
    <t>(-) Odnosna (underlying) izloženost prema vlastitim instrumentima dodatnoga osnovnoga kapitala u obliku indeksnih vrijednosnih papira</t>
  </si>
  <si>
    <t>(-) Odnosna (underlying) izloženost prema vlastitim instrumentima dopunskoga kapitala u obliku indeksnih vrijednosnih papira</t>
  </si>
  <si>
    <t>Tablica 2. Nekumulativne povlaštene dionice</t>
  </si>
  <si>
    <t>3.</t>
  </si>
  <si>
    <t>4.</t>
  </si>
  <si>
    <t>Kriterij</t>
  </si>
  <si>
    <t>Ispunjavanje</t>
  </si>
  <si>
    <t>Dividende su nekumulativne i njihov iznos nije unaprijed određen</t>
  </si>
  <si>
    <t>Apsorbiranje gubitaka u tekućem poslovanju</t>
  </si>
  <si>
    <t>Apsorbiranje gubitaka u stečaju i likvidaciji</t>
  </si>
  <si>
    <t>Tablica 3. Nerealizirani dobitci i gubitci mjereni po fer vrijednosti</t>
  </si>
  <si>
    <t>Tablica 1. Recipročna međusobna ulaganja</t>
  </si>
  <si>
    <t>Naziv društva</t>
  </si>
  <si>
    <t>Odbitak od dijela jamstvenoga kapitala</t>
  </si>
  <si>
    <t>Ulaganje kreditne institucije</t>
  </si>
  <si>
    <t>Ulaganje relevantnog društva</t>
  </si>
  <si>
    <t>01010100</t>
  </si>
  <si>
    <t>Firma jedan d.o.o.</t>
  </si>
  <si>
    <t>redovni osnovni kapital</t>
  </si>
  <si>
    <t>20301010</t>
  </si>
  <si>
    <t>Firma dva d.o.o.</t>
  </si>
  <si>
    <t>dopunski kapital</t>
  </si>
  <si>
    <t>...</t>
  </si>
  <si>
    <t>Tablica 2. Privremena ulaganja radi pružanja financijske pomoći</t>
  </si>
  <si>
    <t>Matični broj</t>
  </si>
  <si>
    <t>UKUPNI IZNOS IZLOŽENOSTI ZA RIZIK PRILAGODBE KREDITNOM VREDNOVANJU</t>
  </si>
  <si>
    <t>Jednostavni pristup</t>
  </si>
  <si>
    <t>IZLOŽENOST RIZICIMA</t>
  </si>
  <si>
    <t>BILJEŠKE</t>
  </si>
  <si>
    <t>31. 12. 2011. NP</t>
  </si>
  <si>
    <t>Datum stanja:</t>
  </si>
  <si>
    <t>(-) Odgođena porezna imovina koja ovisi o budućoj profitabilnosti i koja ne proizlazi iz privremenih razlika, umanjena za povezane porezne obveze</t>
  </si>
  <si>
    <t>STUDIJA KVANTITATIVNOG UČINKA: JAMSTVENI KAPITAL KREDITNIH INSTITUCIJA</t>
  </si>
  <si>
    <t>Fleksibilnost isplata dividendi</t>
  </si>
  <si>
    <t>Standardizirani pristup (SP)</t>
  </si>
  <si>
    <t>IZNOS IZLOŽENOSTI PONDERIRAN KREDITNIM RIZIKOM</t>
  </si>
  <si>
    <t>Izloženosti prema središnjim državama i središnjim bankama</t>
  </si>
  <si>
    <t>Izloženosti prema lokalnoj i područnoj (regionalnoj) samoupravi</t>
  </si>
  <si>
    <t>Izloženosti prema javnim državnim tijelima</t>
  </si>
  <si>
    <t>Multilateral Development Banks &amp; International Organisations</t>
  </si>
  <si>
    <t>Izloženosti prema multilateralnim razvojnim bankama i međunarodnim organizacijama</t>
  </si>
  <si>
    <t>Izloženosti prema institucijama</t>
  </si>
  <si>
    <t>Izloženosti prema trgovačkim društvima</t>
  </si>
  <si>
    <t>Izloženosti prema stanovništvu</t>
  </si>
  <si>
    <t>Izloženosti prema drugim ugovornim stranama sa statusom neispunjavanja obveza</t>
  </si>
  <si>
    <t>Covered bonds &amp; Securitisation positions</t>
  </si>
  <si>
    <t>Izloženosti u obliku pokrivenih obveznica i sekuritizacijske pozicije</t>
  </si>
  <si>
    <t xml:space="preserve">Izloženosti u obliku udjela ili dionica u investicijskim fondovima </t>
  </si>
  <si>
    <t xml:space="preserve">Izloženosti po vlasničkim ulaganjima </t>
  </si>
  <si>
    <t>Visokorizična potraživanja</t>
  </si>
  <si>
    <t>High risk items</t>
  </si>
  <si>
    <t>1.1.1.01</t>
  </si>
  <si>
    <t>1.1.1.02</t>
  </si>
  <si>
    <t>1.1.1.03</t>
  </si>
  <si>
    <t>1.1.1.04</t>
  </si>
  <si>
    <t>1.1.1.05</t>
  </si>
  <si>
    <t>1.1.1.06</t>
  </si>
  <si>
    <t>1.1.1.07</t>
  </si>
  <si>
    <t>1.1.1.08</t>
  </si>
  <si>
    <t>1.1.1.09</t>
  </si>
  <si>
    <t>1.1.1.10</t>
  </si>
  <si>
    <t>1.1.1.11</t>
  </si>
  <si>
    <t>1.1.1.12</t>
  </si>
  <si>
    <t>1.1.1.13</t>
  </si>
  <si>
    <t>1.1.1.14</t>
  </si>
  <si>
    <t>1.1.1.15</t>
  </si>
  <si>
    <t>Izloženosti prema institucijama i trgovačkim društvima s kratkoročnim kreditnim rejtinzima</t>
  </si>
  <si>
    <t>STOPE ADEKVATNOSTI KAPITALA</t>
  </si>
  <si>
    <t>10% relevantnih stavki redovnoga osnovnoga kapitala</t>
  </si>
  <si>
    <t>15% relevantnih stavki redovnoga osnovnoga kapitala</t>
  </si>
  <si>
    <t>Članak P4.</t>
  </si>
  <si>
    <t>Obrazac SP - Vrsta izloženosti</t>
  </si>
  <si>
    <t>Bruto iznos izloženosti</t>
  </si>
  <si>
    <t>(-) Rezervacije</t>
  </si>
  <si>
    <t>Neto izloženost</t>
  </si>
  <si>
    <t>Tehnike smanjenja kreditnog rizika - učinci zamjene</t>
  </si>
  <si>
    <t>Neto izloženost nakon primjene metode zamjene tehnika smanjenja kreditnog rizika</t>
  </si>
  <si>
    <t>Složena metoda financijskog kolaterala</t>
  </si>
  <si>
    <t>Potpuno prilagođena vrijednost (E*)</t>
  </si>
  <si>
    <t>Raščlanjivanje potpuno prilagođenih vrijednosti izloženosti izvanbilančnih stavaka po konverzijskim faktorima</t>
  </si>
  <si>
    <t>Iznos izloženosti</t>
  </si>
  <si>
    <t>RAŠČLANJIVANJE PO PONDERIMA RIZIKA</t>
  </si>
  <si>
    <t>Iznos izloženosti ponderiran kreditnim rizikom</t>
  </si>
  <si>
    <t>Nematerijalna kreditna zaštita</t>
  </si>
  <si>
    <t>Materijalna kreditna zaštita</t>
  </si>
  <si>
    <t>Učinci zamjene</t>
  </si>
  <si>
    <t>Usklađenje izloženosti</t>
  </si>
  <si>
    <t>(-)(Cvam)</t>
  </si>
  <si>
    <t>od čega: rizik druge ugovorne strane</t>
  </si>
  <si>
    <t>od čega: članica grupe iz članka 21. OAJKKI</t>
  </si>
  <si>
    <t>od čega: sa procjenom odabrane VIPKR</t>
  </si>
  <si>
    <t>od čega: sa kreditnom procjenom temeljenom na rejtingu države</t>
  </si>
  <si>
    <t>od čega: izloženosti s rok. dospj. &lt; 3mj</t>
  </si>
  <si>
    <t>1 250%</t>
  </si>
  <si>
    <t>Ostali ponderi rizika</t>
  </si>
  <si>
    <t>Garancije</t>
  </si>
  <si>
    <t>Kreditne izvedenice</t>
  </si>
  <si>
    <t>Jednostavna metoda financijskog kolaterala</t>
  </si>
  <si>
    <t>Ostali instrumenti materijalne kreditne zaštite</t>
  </si>
  <si>
    <t>(-) Ukupni odnos</t>
  </si>
  <si>
    <t>Ukupni donos  (+)</t>
  </si>
  <si>
    <t>Usklađenje financijskoga kolaterala</t>
  </si>
  <si>
    <t>Prilagođena vrijednost kolaterala</t>
  </si>
  <si>
    <t>OF WHICH: ARISING FROM COUNTERPARTY CREDIT RISK</t>
  </si>
  <si>
    <t>030 = 010 + 020</t>
  </si>
  <si>
    <t>100=030 + 080 + 090</t>
  </si>
  <si>
    <t>140 = 100 + 110 + 120</t>
  </si>
  <si>
    <t>190=140-150-
0,8*160-0,5*170</t>
  </si>
  <si>
    <t>UKUPNA IZLOŽENOST</t>
  </si>
  <si>
    <t>RAŠČLANJIVANJE UKUPNE IZLOŽENOSTI PREMA VRSTI:</t>
  </si>
  <si>
    <t>Bilančne stavke</t>
  </si>
  <si>
    <t>Izvanbilančne stavke</t>
  </si>
  <si>
    <t>Izloženosti / transakcije podložne riziku druge ugovorne strane</t>
  </si>
  <si>
    <r>
      <t>Transakcije s vrijednosnim papirima</t>
    </r>
    <r>
      <rPr>
        <b/>
        <strike/>
        <sz val="10"/>
        <color indexed="10"/>
        <rFont val="Life L2"/>
        <family val="1"/>
      </rPr>
      <t xml:space="preserve"> </t>
    </r>
  </si>
  <si>
    <t>repo, obratni repo ugovori i ugovori o pozajmljivanju vrijednosnih papira ili robe drugoj ugovornoj strani i od druge ugovorne strane</t>
  </si>
  <si>
    <t xml:space="preserve">transakcije kreditiranja kupnje vrijednosnih papira uz uplatu nadoknade </t>
  </si>
  <si>
    <t>Izvedenice &amp; transakcije s dugim rokom namire</t>
  </si>
  <si>
    <t>izvedeni financijski instrumenti</t>
  </si>
  <si>
    <t>transakcije s dugim rokom namire</t>
  </si>
  <si>
    <t>Ugovori o netiranju</t>
  </si>
  <si>
    <t>Obrazac SP - Kategorije izloženosti</t>
  </si>
  <si>
    <t>RAŠČLANJIVANJE UKUPNE IZLOŽENOSTI PREMA KATEGORIJAMA</t>
  </si>
  <si>
    <t>Lokalna i područna samouprava</t>
  </si>
  <si>
    <t>od čega: sa statusom države</t>
  </si>
  <si>
    <t>Javna državna tijela</t>
  </si>
  <si>
    <t>Multilateralne razvojne banke i međunarodne organizacije</t>
  </si>
  <si>
    <t>Trgovačka društva</t>
  </si>
  <si>
    <t>od čega: MSD</t>
  </si>
  <si>
    <t>Stanovništvo</t>
  </si>
  <si>
    <t>Osigurano nekretninama</t>
  </si>
  <si>
    <t>od čega: stambenim nekretninama</t>
  </si>
  <si>
    <t>Izloženosti sa statusom neispunjavanja obaveza</t>
  </si>
  <si>
    <t>od čega: kasni više od 90 dana s materijalno značajnom izloženoošću</t>
  </si>
  <si>
    <t xml:space="preserve">od čega: postoji vjerojatnost da  neće u cijelosti podmiriti svoje obveze </t>
  </si>
  <si>
    <t>od čega: osigurane nekretninom iz kategorije izloženosti "osigurane nekretninama"</t>
  </si>
  <si>
    <r>
      <t>Pokrivene obveznice</t>
    </r>
    <r>
      <rPr>
        <b/>
        <sz val="8"/>
        <color indexed="8"/>
        <rFont val="Life L2"/>
        <family val="1"/>
      </rPr>
      <t xml:space="preserve"> i sekuritizacijske pozicije</t>
    </r>
  </si>
  <si>
    <t>Izloženosti prema institucijama i trgovačkim društavima sa kratkoročnim kreditnim rejtinzima</t>
  </si>
  <si>
    <t>Udjeli i dionice investicijskih fondova</t>
  </si>
  <si>
    <t>od čega: dužničke izloženosti, vrijednosni papiri, ortački ulozi  i derivati</t>
  </si>
  <si>
    <t>od čega: izloženosti prema fizičkim osobama</t>
  </si>
  <si>
    <t>od čega: izloženosti prema investicijskim fondovima</t>
  </si>
  <si>
    <t>OIB kreditne institucije:</t>
  </si>
  <si>
    <t>Stranica</t>
  </si>
  <si>
    <t>Oznaka izvješća:</t>
  </si>
  <si>
    <t>A</t>
  </si>
  <si>
    <t>SP - Instrumenti otkupivi na zahtjev</t>
  </si>
  <si>
    <t>Datum:</t>
  </si>
  <si>
    <t>(u 000 kn)</t>
  </si>
  <si>
    <t>Red. br.</t>
  </si>
  <si>
    <t>MB</t>
  </si>
  <si>
    <t>Naziv institucije</t>
  </si>
  <si>
    <t>Vrsta instrumenta (opis)</t>
  </si>
  <si>
    <t>Vrijednost instrumenta</t>
  </si>
  <si>
    <t>Ukupni iznos izloženosti koja se zaštićuje</t>
  </si>
  <si>
    <t>Zaštićeni iznos izloženosti</t>
  </si>
  <si>
    <t>B2</t>
  </si>
  <si>
    <t>B3</t>
  </si>
  <si>
    <t>5.</t>
  </si>
  <si>
    <t>…</t>
  </si>
  <si>
    <t>6.</t>
  </si>
  <si>
    <t>7.</t>
  </si>
  <si>
    <t>8.</t>
  </si>
  <si>
    <t>9.</t>
  </si>
  <si>
    <t>UKUPNO</t>
  </si>
  <si>
    <t>Upute za popunjavanje:</t>
  </si>
  <si>
    <t>Stupac</t>
  </si>
  <si>
    <t xml:space="preserve">Navesti matični broj institucije koja je izdala instrument </t>
  </si>
  <si>
    <t>Navesti naziv kreditne institucije ili investicijskog društva koje je izdalo instrument</t>
  </si>
  <si>
    <t>Navesti kratki opis instrumenta: vrijednosni papir, ili dr.</t>
  </si>
  <si>
    <t>Navesti ugovorenu vrijednost instrumenta prema čl. 403. OAJKKI</t>
  </si>
  <si>
    <t>Navesti ukupan iznos izloženosti koja se štiti ovim instrumentom (zaštićeni i nezaštićeni dio)</t>
  </si>
  <si>
    <t>Navesti iznos izloženosti koja je pokrivena ovim instrumentom (zaštićeni dio)</t>
  </si>
  <si>
    <t>SP - Police osiguranja kredita</t>
  </si>
  <si>
    <t>Naziv društva za osiguranje</t>
  </si>
  <si>
    <t>Rejting priznate VIPKR</t>
  </si>
  <si>
    <t>Osiguranje kredita</t>
  </si>
  <si>
    <t>Osiguranje jamstava</t>
  </si>
  <si>
    <t xml:space="preserve">Ostala nematerijalna zaštita </t>
  </si>
  <si>
    <t>Ukupna kreditna zaštita</t>
  </si>
  <si>
    <t>B1</t>
  </si>
  <si>
    <t xml:space="preserve">Navesti matični broj društva s kojim su sklopljene police osiguranja </t>
  </si>
  <si>
    <t>Navesti naziv društva za osiguranje i sjedište</t>
  </si>
  <si>
    <t>Ako društvo za osiguranje ima rejting priznate VIPK, navesti koji je to rejting.</t>
  </si>
  <si>
    <t>Ako društvo za osiguranje nema rejting priznate VIPK, navesti riječ "NE"</t>
  </si>
  <si>
    <t>Navesti iznos police osiguranja kojom se osigurava potraživanje po kreditu i sl. instrumentima</t>
  </si>
  <si>
    <t>Navesti iznos police osiguranja kojom se osigurava jamstvo</t>
  </si>
  <si>
    <t>Navesti iznos neke druge vrste nematerijalne kreditne zaštite koju je izdalo društvo za osiguranje</t>
  </si>
  <si>
    <t>Zbroj iznosa u stupcima 5,6 i 7</t>
  </si>
  <si>
    <t xml:space="preserve">Navesti ukupan iznos izloženosti na koju se odnosi kreditna zaštita izdana od društva za osiguranje (zaštićeni i nezaštićeni dio) </t>
  </si>
  <si>
    <t>Navesti zaštićeni iznos izloženosti</t>
  </si>
  <si>
    <t>SP - Gubici</t>
  </si>
  <si>
    <t>Izloženosti i gubici temeljem izloženosti koje su osigurane nekretninama</t>
  </si>
  <si>
    <t>Gubici (ispravci vrijednosti plasmana odnosno rezerviranja za gubitke po izvanbilančnih obvezama)</t>
  </si>
  <si>
    <t>Bruto izloženost</t>
  </si>
  <si>
    <t>Gubici za izloženosti kod kojih je bruto vrijednost izloženosti &lt; 80% tržišne vrijednosti stambene nekretnine, odnosno 50% tržišne vrijednosti ili 60% hipotekarne vrijednosti poslovne nekretnine</t>
  </si>
  <si>
    <t>Ukupni gubici za izloženosti osigurane nekretninama</t>
  </si>
  <si>
    <t>Zbroj svih izloženosti</t>
  </si>
  <si>
    <t>Ukupno</t>
  </si>
  <si>
    <t xml:space="preserve">od čega:
gubici za izloženost ili dio izloženosti koja zadovoljava uvjete kategorije izloženosti osigurane nekretninama </t>
  </si>
  <si>
    <t xml:space="preserve">od čega:
izloženost ili dio izloženosti koja zadovoljava uvjete kategorije izloženosti osigurane nekretninama </t>
  </si>
  <si>
    <t>Osigurano:</t>
  </si>
  <si>
    <t xml:space="preserve">stambenom nekretninom u RH
</t>
  </si>
  <si>
    <t>poslovnom nekretninom u RH</t>
  </si>
  <si>
    <t>stambenom nekretninom izvan RH</t>
  </si>
  <si>
    <t>poslovnom nekretninom izvan RH</t>
  </si>
  <si>
    <t>SP - Izloženosti prema središnjoj drugoj ugovornoj strani</t>
  </si>
  <si>
    <t>Naziv središnje druge ugovorne strane</t>
  </si>
  <si>
    <t>Vrsta sklopljenog ugovora</t>
  </si>
  <si>
    <t xml:space="preserve">Zamišljena vrijednost glavnice </t>
  </si>
  <si>
    <t xml:space="preserve">Tekući trošak zamjene </t>
  </si>
  <si>
    <t>Ukupan broj ugovora</t>
  </si>
  <si>
    <t>Navesti puni naziv društva.</t>
  </si>
  <si>
    <r>
      <t>Središnja druga ugovorna strana (</t>
    </r>
    <r>
      <rPr>
        <i/>
        <sz val="12"/>
        <rFont val="Life L2"/>
        <family val="1"/>
      </rPr>
      <t>Central counterparty - CCP</t>
    </r>
    <r>
      <rPr>
        <sz val="12"/>
        <rFont val="Life L2"/>
        <family val="1"/>
      </rPr>
      <t>) je pravna osoba koja ugovorno posreduje između dvije</t>
    </r>
  </si>
  <si>
    <t>ugovorne strane u transakciji na način da postaje kupac/prodavatelj svakom prodavatelju/kupcu</t>
  </si>
  <si>
    <t>predmetnoga financijskog instrumenta, pod uvjetom da je izloženost riziku druge ugovorne</t>
  </si>
  <si>
    <t>strane koju preuzima središnja ugovorna strana po svim transakcijama u kojima posreduje u</t>
  </si>
  <si>
    <t>potpunosti pokrivena odgovarajućim instrumentom osiguranja na dnevnoj osnovi.</t>
  </si>
  <si>
    <t>Navesti vrstu sklopljenog ugovora.</t>
  </si>
  <si>
    <t>Moguće vrste sklopljenog ugovora:</t>
  </si>
  <si>
    <t>izvedeni financijski instrumenti koji se odnose na kamatnu stopu</t>
  </si>
  <si>
    <t>izvedeni financijski instrumenti koji se odnose na valute i zlato</t>
  </si>
  <si>
    <t xml:space="preserve">izvedeni financijski instrumenti koji se odnose na vlasničke instrumentie </t>
  </si>
  <si>
    <t xml:space="preserve">izvedeni financijski instrumenti koji se odnose na plemenite metale, osim zlata </t>
  </si>
  <si>
    <t>izvedeni financijski instrumenti koji se odnose na robu koja nije plemeniti metal</t>
  </si>
  <si>
    <t>izvedeni financijski instrumenti koji se odnose na prijenos kreditnog rizika</t>
  </si>
  <si>
    <t>repo i obratni repo ugovori</t>
  </si>
  <si>
    <t>ugovor o posudbi vrijednosnih papira ili robe drugoj ugovornoj strani/od druge ugovorne strane</t>
  </si>
  <si>
    <t>transakcija kreditiranja kupnje vrijednosnih papira uz uplatu nadoknade (margin krediti)</t>
  </si>
  <si>
    <t>transakcija s dugim rokom namire</t>
  </si>
  <si>
    <t>Navesti ukupnu zamišljenu (notional) vrijednost glavnice svih ugovora sa središnjom drugom ugovornom stranom</t>
  </si>
  <si>
    <t>iz stupca 2 koji odgovaraju vrsti sklopljenog ugovora iz stupca 3.</t>
  </si>
  <si>
    <t>Navesti ukupan tekući trošak zamjene izračunat na osnovi hipotetičnog neto troška zamjene koji rezultira iz</t>
  </si>
  <si>
    <t>ugovora; ako iz netiranja proizlazi neto obveza za kreditnu instituciju koja izračunava neto</t>
  </si>
  <si>
    <t>trošak zamjene, tekući trošak zamjene jednak je nuli.</t>
  </si>
  <si>
    <t xml:space="preserve">U slučaju izloženosti po opcijama potrebno je unijeti delta-ekvivalent pozicije u opciji </t>
  </si>
  <si>
    <t>koji jednak je umnošku tržišne vrijednosti odnosnog instrumenta i pripadajućeg delta-koeficijenta.</t>
  </si>
  <si>
    <t xml:space="preserve">Navesti ukupan broj ugovora sa središnjom drugom ugovornom stranom koji se </t>
  </si>
  <si>
    <t>odnose na određenu vrstu sklopljenog ugovora.</t>
  </si>
  <si>
    <t xml:space="preserve">    5 Ostali ne-delta rizici za opcije</t>
  </si>
  <si>
    <t xml:space="preserve">    4 Zaseban pristup za pozicijske rizike u investicijskim fondovima</t>
  </si>
  <si>
    <t>3.6 Kreditne izvedenice n-tog statusa neispunjenja obveze koje imaju kreditni rejting</t>
  </si>
  <si>
    <t>321</t>
  </si>
  <si>
    <t>3.4 Nekvalificirajuće stavke (ponder rizika 12,00%)</t>
  </si>
  <si>
    <t>3.3 Nekvalificirajuće stavke (ponder rizika 8,00%)</t>
  </si>
  <si>
    <t>3.2.c Kvalificirajuće stavke s preostalim rokom dospijeća preko 24 mjeseca (ponder rizika 1,60%)</t>
  </si>
  <si>
    <t>3.2.b Kvalificirajuće stavke s preostalim rokom dospijeća od 6 do 24 mjeseca (ponder rizika 1,00%)</t>
  </si>
  <si>
    <t>3.2.a Kvalificirajuće stavke s  preostalim rokom dospijeća do 6 mjeseci (ponder rizika 0,25%)</t>
  </si>
  <si>
    <t>3.2 Kvalificirajuće stavke s preostalim rokom dospijeća</t>
  </si>
  <si>
    <t>3.1 Stavke koje ne nose rizik (ponder rizika 0%)</t>
  </si>
  <si>
    <t xml:space="preserve">    3 Specifični pozicijski rizik dužničkih instrumenata - SK</t>
  </si>
  <si>
    <t>2.3 Zona 3</t>
  </si>
  <si>
    <t>2.2 Zona 2</t>
  </si>
  <si>
    <t>2.1 Zona 1</t>
  </si>
  <si>
    <t>Ostala imovina i obveze</t>
  </si>
  <si>
    <t>212</t>
  </si>
  <si>
    <t>Derivativi/Izvedenice</t>
  </si>
  <si>
    <t>211</t>
  </si>
  <si>
    <t xml:space="preserve">    2 Opći rizik. Pristup koji se temelji na trajanju - OKT</t>
  </si>
  <si>
    <t xml:space="preserve">                 (&gt; 20 za kupon manji od 3%) godine</t>
  </si>
  <si>
    <t xml:space="preserve">                 (&gt; 12,0 ≤ 20,0 za kupon manji od 3%) godine</t>
  </si>
  <si>
    <t>&gt; 20         (&gt; 10,6 ≤ 12,0 za kupon manji od 3%) godine</t>
  </si>
  <si>
    <t>&gt; 15 ≤ 20 (&gt; 9,3 ≤ 10,6 za kupon manji od 3%) godine</t>
  </si>
  <si>
    <t>&gt; 10 ≤ 15 (&gt; 7,3 ≤ 9,3 za kupon manji od 3%) godine</t>
  </si>
  <si>
    <t>&gt; 7 ≤ 10   (&gt; 5,7 ≤ 7,3 za kupon manji od 3%) godine</t>
  </si>
  <si>
    <t>&gt; 5 ≤ 7     (&gt; 4,3 ≤ 5,7 za kupon manji od 3%) godine</t>
  </si>
  <si>
    <t>&gt; 4 ≤ 5    (&gt; 3,6 ≤ 4,3 za kupon manji od 3%) godine</t>
  </si>
  <si>
    <t>1.3 Zona 3</t>
  </si>
  <si>
    <t>&gt; 3 ≤ 4 (&gt; 2,8 ≤ 3,6 za kupon manji od 3%) godine</t>
  </si>
  <si>
    <t>&gt; 2 ≤ 3 (&gt; 1,9 ≤ 2,8 za kupon manji od 3%) godine</t>
  </si>
  <si>
    <t>&gt; 1 ≤ 2 (1,9 za kupon manji od 3%) godine</t>
  </si>
  <si>
    <t>1.2 Zona 2</t>
  </si>
  <si>
    <t>&gt; 6 ≤ 12 months</t>
  </si>
  <si>
    <t>&gt; 3 ≤ 6 mjeseca</t>
  </si>
  <si>
    <t>&gt; 1 ≤ 3 mjeseca</t>
  </si>
  <si>
    <t>0 ≤ 1 mjeseca</t>
  </si>
  <si>
    <t>1.1 Zona 1</t>
  </si>
  <si>
    <t>022</t>
  </si>
  <si>
    <t>021</t>
  </si>
  <si>
    <t xml:space="preserve">    1 Opći rizik. Pristup koji se temelji na dospijeću - OKD</t>
  </si>
  <si>
    <t>Ćelija koja se povezuje sa kapitalnim zahtjevom (broje se upisuje)</t>
  </si>
  <si>
    <t>DUŽNIČKI INSTRUMENTI U KNJIZI TRGOVANJA</t>
  </si>
  <si>
    <t>KRATKA</t>
  </si>
  <si>
    <t>DUGA</t>
  </si>
  <si>
    <t>NETO POZICIJE PODLOŽNE KAPITALNIM ZAHTJEVIMA</t>
  </si>
  <si>
    <t>NETO POZICIJE</t>
  </si>
  <si>
    <t>SVE POZICIJE</t>
  </si>
  <si>
    <t>UKUPNI IZNOS IZLOŽENOSTI RIZIKU</t>
  </si>
  <si>
    <t>IZNOS KAPITALNOG ZAHTJEVA</t>
  </si>
  <si>
    <t>KAPITALNI ZAHTJEV
(%)</t>
  </si>
  <si>
    <t>POZICIJE</t>
  </si>
  <si>
    <t>Važeći obrasci: OK - T, OK -D, SK</t>
  </si>
  <si>
    <t>Valuta:</t>
  </si>
  <si>
    <t>TRŽIŠNI RIZICI: STANDARDIZIRANI PRISTUP - DUŽNIČKI INSTRUMENTI U KNJIZI TRGOVANJA</t>
  </si>
  <si>
    <t>TRŽ - SP - DKT</t>
  </si>
  <si>
    <t xml:space="preserve">nadležne institucije kao i delta koeficijenti odobreni od strane nadležne institucije kroz interni model. </t>
  </si>
  <si>
    <t>Delta koeficijent koji će se koristiti, za slučajeve u kojima je to bitno, će prvenstveno biti će delta koeficijenti izračunati od strane burze te odobren od strane nadležne institucije, delta koeficijent objavljen od strane</t>
  </si>
  <si>
    <t>Nema više mogućnosti korištenja jednostavne metode za opcije propisane dijelom 6.2. Glave III OAJKKI</t>
  </si>
  <si>
    <t>službenoj dužnosti rješenjem naložiti toj kreditnoj instituciji da izračunava kapitalni zahtjev u skladu s dijelom 3., dijelom 8. odnosno dijelom 7. ove Glave.</t>
  </si>
  <si>
    <t>(3) Iznimno od stavka 1. ovoga članka, ako Hrvatska narodna banka utvrdi da su poslovi trgovanja određene kreditne institucije značajni s obzirom na njezine ukupne poslove, može po</t>
  </si>
  <si>
    <t>službenoj dužnosti donijeti rješenje o izuzimanju te kreditne institucije iz izračuna kapitalnog zahtjeva u skladu s dijelom 3., dijelom 8. odnosno dijelom 7. ove Glave.</t>
  </si>
  <si>
    <t>(2) Iznimno od stavka 1. ovoga članka, ako Hrvatska narodna banka utvrdi da poslovi trgovanja određene kreditne institucije nisu značajni s obzirom na njezine ukupne poslove, može po</t>
  </si>
  <si>
    <t>never exceeds 6% of total assets and €20 million</t>
  </si>
  <si>
    <t>3) uvijek manja od 6% vrijednosti ukupnih poslova kreditne institucije i 20 mil. Eur cca. 150 mil. HRK.</t>
  </si>
  <si>
    <t>3) uvijek manja od 6% vrijednosti ukupnih poslova kreditne institucije, a ukupna vrijednost pozicija u knjizi trgovanja uvijek je manja od 140 milijuna kuna.</t>
  </si>
  <si>
    <t>mijenja se točka 3.</t>
  </si>
  <si>
    <t>2) manja od 100 milijuna kuna tijekom više od tri dana u jednom kalendarskom mjesecu ili</t>
  </si>
  <si>
    <t>is normally less than 5% of the total assets and €15 million</t>
  </si>
  <si>
    <t>1) je uobičajeno manja od 5% vrijednosti ukupnih poslova kreditne institucije i 15 mil. Eur cca 100 mil. HRK.</t>
  </si>
  <si>
    <t>1) manja od 5% vrijednosti ukupnih poslova kreditne institucije tijekom više od tri dana u jednom kalendarskom mjesecu ili</t>
  </si>
  <si>
    <t>mijenja se točka 1.</t>
  </si>
  <si>
    <t>(1) Kreditna institucija je dužna izračunavati kapitalni zahtjev za pozicije u knjizi trgovanja u skladu s odredbama Glave II. ove Odluke, pod uvjetom da je ukupna vrijednost pozicija u knjizi trgovanja:</t>
  </si>
  <si>
    <t>Članak 510.</t>
  </si>
  <si>
    <t>zbroja ukupnih bruto dugih i bruto kratkih pozicija za sve pozicije koje nose kamatni rizik. Kako bi se ustanovila bruto duga i bruto kratka pozicija uzimaju se u obzir kolone 010 i 020 (redak 020).</t>
  </si>
  <si>
    <t>Item</t>
  </si>
  <si>
    <t>Legal references</t>
  </si>
  <si>
    <t>010</t>
  </si>
  <si>
    <t>OWN FUNDS</t>
  </si>
  <si>
    <t>Articles 22(23) and 69 of CRR</t>
  </si>
  <si>
    <t>020</t>
  </si>
  <si>
    <t>COMMON EQUITY TIER 1 CAPITAL</t>
  </si>
  <si>
    <t>Article 47 of CRR</t>
  </si>
  <si>
    <t>030</t>
  </si>
  <si>
    <t>Capital instruments eligible as CET1 Capital</t>
  </si>
  <si>
    <t>Articles 24(1) points (a) and (b), 25 to 27, 33(1) point (f) and 39of CRR</t>
  </si>
  <si>
    <t>040</t>
  </si>
  <si>
    <t xml:space="preserve">Paid up capital instruments </t>
  </si>
  <si>
    <t>Articles 24(1) point a) and 25 to 27 of CRR</t>
  </si>
  <si>
    <t>050</t>
  </si>
  <si>
    <t>(-) Capital instruments not eligible</t>
  </si>
  <si>
    <t>Article 26(1) points b), l) and m) of CRR</t>
  </si>
  <si>
    <t>060</t>
  </si>
  <si>
    <t>Share premium</t>
  </si>
  <si>
    <t>Articles 22(29) and 24(1) point (b) of CRR</t>
  </si>
  <si>
    <t>070</t>
  </si>
  <si>
    <t>(-) Own CET1 instruments</t>
  </si>
  <si>
    <t>Articles 33(1) point (f) and 39 of CRR</t>
  </si>
  <si>
    <t>080</t>
  </si>
  <si>
    <t>(-) Direct holdings of CET1 instruments</t>
  </si>
  <si>
    <t>Articles 33(1) point (f)  and 39 point (a) of CRR</t>
  </si>
  <si>
    <t>090</t>
  </si>
  <si>
    <t>(-) Indirect holdings of CET1 instruments</t>
  </si>
  <si>
    <t>Articles 33(1) point (f)  and 39 points of CRR</t>
  </si>
  <si>
    <t>100</t>
  </si>
  <si>
    <t>(-) Underlying exposure to own CET1 instruments included in the trading book in the form of index securities</t>
  </si>
  <si>
    <t>Article 39 points (b) and (c) of CRR</t>
  </si>
  <si>
    <t>110</t>
  </si>
  <si>
    <t>(-) CET1 instruments which the group could be contractually obliged to purchase</t>
  </si>
  <si>
    <t>Article 33(1) point (f) of CRR</t>
  </si>
  <si>
    <t>120</t>
  </si>
  <si>
    <t>(-) Holdings of CET1 instruments by undertakings in which the institution has participation of 20% or more</t>
  </si>
  <si>
    <t>?</t>
  </si>
  <si>
    <t>130</t>
  </si>
  <si>
    <t>Retained earnings</t>
  </si>
  <si>
    <t>Articles 24(1) point (c)  and 24(2) of CRR</t>
  </si>
  <si>
    <t>140</t>
  </si>
  <si>
    <t>Previous years retained earnings</t>
  </si>
  <si>
    <t>Articles 22(28) and 24(1) c) of CRR</t>
  </si>
  <si>
    <t>150</t>
  </si>
  <si>
    <t>Profit or loss eligible</t>
  </si>
  <si>
    <t>Articles 22(25), 24(2) and 33(1) point (a) of CRR</t>
  </si>
  <si>
    <t>160</t>
  </si>
  <si>
    <t>Profit or loss attributable to owners of the parent</t>
  </si>
  <si>
    <t>Articles 24(2) and 33(1) point (a) of CRR</t>
  </si>
  <si>
    <t>170</t>
  </si>
  <si>
    <t>(-) Part of interim or year-end profit not eligible</t>
  </si>
  <si>
    <t>Article 24(2) of CRR</t>
  </si>
  <si>
    <t>180</t>
  </si>
  <si>
    <t>Accumulated other comprehensive income</t>
  </si>
  <si>
    <t>Articles 22(1) and 24(1) point (d) of CRR</t>
  </si>
  <si>
    <t>190</t>
  </si>
  <si>
    <t>Of which: Unrealised gains and losses measured at fair value</t>
  </si>
  <si>
    <t>200</t>
  </si>
  <si>
    <t>Other reserves</t>
  </si>
  <si>
    <t>Articles 22(22) and 24(1) point (e) of CRR</t>
  </si>
  <si>
    <t>210</t>
  </si>
  <si>
    <t>Funds for general banking risk</t>
  </si>
  <si>
    <t>Articles 22(15) and 24(1) point (f) of CRR</t>
  </si>
  <si>
    <t>220</t>
  </si>
  <si>
    <t>Transitional adjustments due to grandfathered CET1 Capital instruments</t>
  </si>
  <si>
    <t xml:space="preserve">Articles 462(1) and (2), and 463 to 465 of CRR </t>
  </si>
  <si>
    <t>230</t>
  </si>
  <si>
    <t>Minority interest given recognition in CET1 capital</t>
  </si>
  <si>
    <t>Article 79 of CRR</t>
  </si>
  <si>
    <t>240</t>
  </si>
  <si>
    <t>Transitional adjustments due to additional minority interests</t>
  </si>
  <si>
    <t>Articles 459 and 460 of CRR</t>
  </si>
  <si>
    <t>250</t>
  </si>
  <si>
    <t>Adjustments to CET1 due to prudential filters</t>
  </si>
  <si>
    <t>Articles 29 to 32 of CRR</t>
  </si>
  <si>
    <t>260</t>
  </si>
  <si>
    <t>(-) Increases  in equity resulting from securitised assets</t>
  </si>
  <si>
    <t>Article 29(1) of CRR</t>
  </si>
  <si>
    <t>270</t>
  </si>
  <si>
    <t>Cash flow hedge reserve</t>
  </si>
  <si>
    <t>Article 30 point (a) of CRR</t>
  </si>
  <si>
    <t>280</t>
  </si>
  <si>
    <t>Cumulative gains and losses due to changes in own credit risk on fair valued liabilities</t>
  </si>
  <si>
    <t>Article 30 point (b) of CRR</t>
  </si>
  <si>
    <t>290</t>
  </si>
  <si>
    <t>(-) Value adjustments due to the requirements for prudent valuation</t>
  </si>
  <si>
    <t>Articles 31 and 100 of CRR</t>
  </si>
  <si>
    <t>300</t>
  </si>
  <si>
    <t>(-) Goodwill</t>
  </si>
  <si>
    <t>Articles 22(16), 33(1) point (b) and 34 of CRR</t>
  </si>
  <si>
    <t>310</t>
  </si>
  <si>
    <t>(-) Goodwill accounted for as intangible asset</t>
  </si>
  <si>
    <t>Articles 22(16) and 33(1) point (b) of CRR</t>
  </si>
  <si>
    <t>320</t>
  </si>
  <si>
    <t>(-) Goodwill included in the valuation of significant investments</t>
  </si>
  <si>
    <t>Article 34 point (b) of CRR</t>
  </si>
  <si>
    <t>330</t>
  </si>
  <si>
    <t>Deferred tax liabilities associated to goodwill</t>
  </si>
  <si>
    <t>Article 34 point (a) of CRR</t>
  </si>
  <si>
    <t>340</t>
  </si>
  <si>
    <t>(-) Other intangible assets</t>
  </si>
  <si>
    <t>Articles 22(18), 33(1) point (b) and 34 point (a) of CCR</t>
  </si>
  <si>
    <t>350</t>
  </si>
  <si>
    <t>(-) Other intangible assets gross amount</t>
  </si>
  <si>
    <t>Articles 22(18) and 33(1) point (b) of CCR</t>
  </si>
  <si>
    <t>360</t>
  </si>
  <si>
    <t>Deferred tax liabilities associated to other intangible assets</t>
  </si>
  <si>
    <t>370</t>
  </si>
  <si>
    <t>(-) Deferred tax assets that rely on future profitability and do not arise from temporary differences net of associated tax liabilities</t>
  </si>
  <si>
    <t>Articles 33(1) point (c) and 35 of CRR</t>
  </si>
  <si>
    <t>380</t>
  </si>
  <si>
    <t xml:space="preserve">(-) IRB shortfall of provisions to expected losses and equity expected loss amounts </t>
  </si>
  <si>
    <t>Articles 33(1) point (d), 37 and 155 of CRR</t>
  </si>
  <si>
    <t>390</t>
  </si>
  <si>
    <t>(-)Defined benefit pension fund assets</t>
  </si>
  <si>
    <t>Articles 22(12), 33(1) point (e) and 38 of CRR</t>
  </si>
  <si>
    <t>400</t>
  </si>
  <si>
    <t>(-)Defined benefit pension fund assets gross amount</t>
  </si>
  <si>
    <t>Articles 22(12), 33(1) point (e) of CRR</t>
  </si>
  <si>
    <t>410</t>
  </si>
  <si>
    <t>Deferred tax liabilities associated to defined benefit pension fund assets</t>
  </si>
  <si>
    <t>Articles 22(11) and (12), and 38(1) point (a) of CRR</t>
  </si>
  <si>
    <t>420</t>
  </si>
  <si>
    <t>Defined benefit pension fund assets which the institution has an unrestricted ability to use</t>
  </si>
  <si>
    <t>Articles 22(12) and 38(1) point (b) of CRR</t>
  </si>
  <si>
    <t>430</t>
  </si>
  <si>
    <t>(-) Reciprocal cross holdings in CET1 Capital</t>
  </si>
  <si>
    <t xml:space="preserve">Articles 22(26), 33(1) point (g) and 41 of CRR </t>
  </si>
  <si>
    <t>440</t>
  </si>
  <si>
    <t>(-) Excess of deduction from AT1 items over AT1 Capital (see 1.2.10)</t>
  </si>
  <si>
    <t>Article 33(1) point (j) of CRR</t>
  </si>
  <si>
    <t>450</t>
  </si>
  <si>
    <t>(-) Qualifying holdings outside the financial sector</t>
  </si>
  <si>
    <t>Articles 4(21) and (23), 33(1) point (k) (i) of CRR and 84 to 86</t>
  </si>
  <si>
    <t>460</t>
  </si>
  <si>
    <t>(-) Securitisation positions which can alternatively be subject to a 1.250% risk weight</t>
  </si>
  <si>
    <t>Articles 33(1) point (k) (ii), 238(1) point (b), 239(1) point (b) and 253 of CRR</t>
  </si>
  <si>
    <t>470</t>
  </si>
  <si>
    <t>(-) Free deliveries</t>
  </si>
  <si>
    <t>Articles 33(1) point k) (iii)  and 369(3) of CRR</t>
  </si>
  <si>
    <t>480</t>
  </si>
  <si>
    <t>(-) CET1 instruments of relevant entites where the institution does not have a significant investment</t>
  </si>
  <si>
    <t>Articles 22(27), 33(1) point (h); 40 to 43, 46(2) and (3)  and 74 of CRR</t>
  </si>
  <si>
    <t>490</t>
  </si>
  <si>
    <t>(-) Deductible deferred tax assets that rely on future profitability and arise from temporary differences</t>
  </si>
  <si>
    <t>Articles 33(1) point (c); 35 and 45(1) point (a) of CRR</t>
  </si>
  <si>
    <t>500</t>
  </si>
  <si>
    <t>(-) CET1 instruments of relevant entities where the institution has a significant investment</t>
  </si>
  <si>
    <t>Articles 22(27), 33(1) point (i); 40 to 42; 44; 45(1) point (b),46(1) to (3) and 74 of CRR</t>
  </si>
  <si>
    <t>510</t>
  </si>
  <si>
    <t>(-) Amount exceeding the 15% threshold</t>
  </si>
  <si>
    <t>Article 45(1) of CRR</t>
  </si>
  <si>
    <t>520</t>
  </si>
  <si>
    <t>Other transitional adjustments to CET1 Capital</t>
  </si>
  <si>
    <t>Articles 451 to 453, 458 and 461 of CRR</t>
  </si>
  <si>
    <t>530</t>
  </si>
  <si>
    <t>ADDITIONAL TIER 1 CAPITAL</t>
  </si>
  <si>
    <t>Article 58 of CRR</t>
  </si>
  <si>
    <t>540</t>
  </si>
  <si>
    <t>Capital instruments eligible as AT1 Capital</t>
  </si>
  <si>
    <t>Articles 48 point (a), 49 to 51, 53 point (a) and 54 of CRR</t>
  </si>
  <si>
    <t>550</t>
  </si>
  <si>
    <t>Paid up capital instruments</t>
  </si>
  <si>
    <t>Articles 48 point (a) and 49 to 51 of CRR</t>
  </si>
  <si>
    <t>560</t>
  </si>
  <si>
    <t>Article 49(1) points (c), (e) and (f) of CRR</t>
  </si>
  <si>
    <t>570</t>
  </si>
  <si>
    <t>Article 48 point (b) of CRR</t>
  </si>
  <si>
    <t>580</t>
  </si>
  <si>
    <t>(-) Own AT1 instruments</t>
  </si>
  <si>
    <t>Articles 49(1) point (b), 53 point (a) and 54 of CRR</t>
  </si>
  <si>
    <t>590</t>
  </si>
  <si>
    <t>(-) Direct holdings of AT1 instruments</t>
  </si>
  <si>
    <t>Articles 49 (1) point (b) (i), 53 point (a) and 54 point (a) of CRR</t>
  </si>
  <si>
    <t>600</t>
  </si>
  <si>
    <t>(-) Direct holdings of own AT1 instruments that are shares</t>
  </si>
  <si>
    <t>610</t>
  </si>
  <si>
    <t>(-) Direct holdings of own AT1 instruments that are not shares</t>
  </si>
  <si>
    <t>620</t>
  </si>
  <si>
    <t>(-) Indirect holdings of AT1 instruments</t>
  </si>
  <si>
    <t>Articles 49 (1) point (b) (ii),  53 point (a) and 54 points (b) and (c) of CRR</t>
  </si>
  <si>
    <t>630</t>
  </si>
  <si>
    <t>(-) Underlying exposure to own AT1 instruments included in indirect holdings in the trading book in the form of holdings of index securities</t>
  </si>
  <si>
    <t>Articles 53 point (a) and 54 of CRR</t>
  </si>
  <si>
    <t>640</t>
  </si>
  <si>
    <t>(-) AT1 instruments which the group could be contractually obliged to purchase</t>
  </si>
  <si>
    <t>Article 53 point (a) of CRR</t>
  </si>
  <si>
    <t>650</t>
  </si>
  <si>
    <t>(-) Holdings of AT1 instruments by undertakings in which the institution has participation of 20% or more</t>
  </si>
  <si>
    <t>Article 49(1) point b) (ii) of CRR</t>
  </si>
  <si>
    <t>660</t>
  </si>
  <si>
    <t>Transitional adjustments due to grandfathered AT1 Capital instruments</t>
  </si>
  <si>
    <t>Articles 462(3), 463 to 465, 467 and 469 of CRR</t>
  </si>
  <si>
    <t>670</t>
  </si>
  <si>
    <t>Instruments issued by subsidiaries that are given recognition in AT1 Capital</t>
  </si>
  <si>
    <t>Articles 80 and 81 of CRR</t>
  </si>
  <si>
    <t>680</t>
  </si>
  <si>
    <t>Transitional adjustments due to additional recognition in AT1 Capital of instruments issued by subsidiaries</t>
  </si>
  <si>
    <t>Article 460 of CRR</t>
  </si>
  <si>
    <t>690</t>
  </si>
  <si>
    <t>(-) Reciprocal cross holdings in AT1 Capital</t>
  </si>
  <si>
    <t>Articles 22(26), 53 point (b) and 55 of CRR</t>
  </si>
  <si>
    <t>700</t>
  </si>
  <si>
    <t>(-) AT1 instruments of relevant entities where the institution does not have a significant investment</t>
  </si>
  <si>
    <t>Articles 22(27), 53 point (c); 56, 57 and 74 of CRR</t>
  </si>
  <si>
    <t>710</t>
  </si>
  <si>
    <t>(-) AT1 instruments of relevant entities where the institution has a significant investment</t>
  </si>
  <si>
    <t>Articles 22(27), 53 point (d), 56 and 74 of CRR</t>
  </si>
  <si>
    <t>720</t>
  </si>
  <si>
    <t>(-) Excess of deduction from T2 items over T2 Capital (see item 1.3.11)</t>
  </si>
  <si>
    <t>Article 53 point (e) of CRR</t>
  </si>
  <si>
    <t>730</t>
  </si>
  <si>
    <t>Other transitional adjustments to AT1 Capital</t>
  </si>
  <si>
    <t>Articles 454, 455, 458 and 461 of CRR</t>
  </si>
  <si>
    <t>740</t>
  </si>
  <si>
    <t>Excess of deduction from AT1 items over AT1 Capital (deducted in CET1)</t>
  </si>
  <si>
    <t>750</t>
  </si>
  <si>
    <t>TIER 2 CAPITAL</t>
  </si>
  <si>
    <t>760</t>
  </si>
  <si>
    <t>Capital instruments eligible as T2 Capital</t>
  </si>
  <si>
    <t>Articles 59 point (a), 60 to 62, 63 point (a), and 64 of CRR</t>
  </si>
  <si>
    <t>770</t>
  </si>
  <si>
    <t>Articles 59 point (a), 60 and 62 of CRR</t>
  </si>
  <si>
    <t>780</t>
  </si>
  <si>
    <t>Article 60 points (c), (e)  and (f); and article 61 of CRR</t>
  </si>
  <si>
    <t>790</t>
  </si>
  <si>
    <t>Articles 59 point (b) and 62 of CRR</t>
  </si>
  <si>
    <t>800</t>
  </si>
  <si>
    <t>(-) Own T2 instruments</t>
  </si>
  <si>
    <t>Article 60 point (b) (i), 63 point (a), and 64 of CRR</t>
  </si>
  <si>
    <t>810</t>
  </si>
  <si>
    <t>(-) Direct holdings of T2 instruments</t>
  </si>
  <si>
    <t>Articles 60 point (b) (i), 63 point (a) and 64 point (a) of CRR</t>
  </si>
  <si>
    <t>820</t>
  </si>
  <si>
    <t>(-) Direct holdings of own T2 instruments that are shares</t>
  </si>
  <si>
    <t>830</t>
  </si>
  <si>
    <t>(-) Direct holdings of own T2 instruments that are not shares</t>
  </si>
  <si>
    <t>840</t>
  </si>
  <si>
    <t>(-) Indirect holdings of T2 instruments</t>
  </si>
  <si>
    <t>Articles 60 point (b) (ii),  63 point (a) and 64 points (b) and (c) of CRR</t>
  </si>
  <si>
    <t>850</t>
  </si>
  <si>
    <t>(-) Underlying exposure to own T2 instruments included in indirect holdings in the trading book in the form of holdings of index securities</t>
  </si>
  <si>
    <t>Articles 63 point (a) and 64 of CRR</t>
  </si>
  <si>
    <t>860</t>
  </si>
  <si>
    <t>(-) T2 instruments which the group could be contractually obliged to purchase</t>
  </si>
  <si>
    <t>Article 63 point (a) of CRR</t>
  </si>
  <si>
    <t>870</t>
  </si>
  <si>
    <t>(-) Holdings of T2 instruments by undertakings in which the institution has participation of 20% or more</t>
  </si>
  <si>
    <t>Article 60 point (b) (ii) of CRR</t>
  </si>
  <si>
    <t>880</t>
  </si>
  <si>
    <t>Transitional adjustments due to grandfathered T2 Capital instruments</t>
  </si>
  <si>
    <t>Articles 462(4), 463, 464, 466, 468 and 469 of CRR</t>
  </si>
  <si>
    <t>890</t>
  </si>
  <si>
    <t>Instruments issued by subsidiaries that are given recognition in T2 Capital</t>
  </si>
  <si>
    <t>Articles 82 and 83 of CRR</t>
  </si>
  <si>
    <t>900</t>
  </si>
  <si>
    <t>Transitional adjustments due to additional recognition in T2 Capital of instruments issued by subsidiaries</t>
  </si>
  <si>
    <t>910</t>
  </si>
  <si>
    <t>IRB Excess of provisions over expected losses eligible</t>
  </si>
  <si>
    <t>Article 59 point (d) of CRR</t>
  </si>
  <si>
    <t>920</t>
  </si>
  <si>
    <t>SA General credit risk adjustments</t>
  </si>
  <si>
    <t>Article 59 point (c) of CRR</t>
  </si>
  <si>
    <t>930</t>
  </si>
  <si>
    <t>(-) Reciprocal cross holdings in T2 Capital</t>
  </si>
  <si>
    <t>Articles 22(26), 63 point (b) and 65 of CRR</t>
  </si>
  <si>
    <t>940</t>
  </si>
  <si>
    <t>(-) T2 instruments of relevant entities where the institution does not have a significant investment</t>
  </si>
  <si>
    <t>Articles 22(27), 63 point (c), 65 to 67 and 74 of CRR</t>
  </si>
  <si>
    <t>950</t>
  </si>
  <si>
    <t>(-) T2 instruments of relevant entities where the institution has a significant investment</t>
  </si>
  <si>
    <t>Articles 22(27), 63 point (d), 65, 66 and 74 of CRR</t>
  </si>
  <si>
    <t>960</t>
  </si>
  <si>
    <t>Other transitional adjustments to T2 Capital</t>
  </si>
  <si>
    <t>Articles 456 to 458 and 461 of CRR</t>
  </si>
  <si>
    <t>970</t>
  </si>
  <si>
    <t>Excess of deduction from T2 items over T2 Capital (deducted in AT1)</t>
  </si>
  <si>
    <t>Label</t>
  </si>
  <si>
    <t>1</t>
  </si>
  <si>
    <t xml:space="preserve">TOTAL RISK EXPOSURE AMOUNT </t>
  </si>
  <si>
    <t>Articles 87(3), 90, 91and 93 of CRR</t>
  </si>
  <si>
    <t>1*</t>
  </si>
  <si>
    <t xml:space="preserve">Of which: Investment firms under Article 90 paragraph 2 and Article 93 of CRR </t>
  </si>
  <si>
    <t>For investment firms under Article 90 paragraph 2 and Article 92 of CRR</t>
  </si>
  <si>
    <t>1**</t>
  </si>
  <si>
    <t>Of which: Investment firms under Article 91 paragraph 1 and 2 and Article 92 of CRR</t>
  </si>
  <si>
    <t>For investment firms under Article 91 paragraph 2 of CRR</t>
  </si>
  <si>
    <t>1.1</t>
  </si>
  <si>
    <t>RISK WEIGHTED EXPOSURE AMOUNTS FOR CREDIT, COUNTERPARTY CREDIT AND DILUTION RISKS AND FREE DELIVERIES</t>
  </si>
  <si>
    <t>Article 87(3) points (a) and (f) of CRR</t>
  </si>
  <si>
    <t>1.1.1</t>
  </si>
  <si>
    <t>Standardised approach (SA)</t>
  </si>
  <si>
    <t>Article 107 of CRR</t>
  </si>
  <si>
    <t>Central governments or central banks</t>
  </si>
  <si>
    <t>CR SA. Claims or contingent claims</t>
  </si>
  <si>
    <t>Regional governments or local authorities</t>
  </si>
  <si>
    <t xml:space="preserve">Public sector entities </t>
  </si>
  <si>
    <t>Institutions</t>
  </si>
  <si>
    <t>Corporates</t>
  </si>
  <si>
    <t>Retail</t>
  </si>
  <si>
    <t>Secured by mortgages on immovable  property</t>
  </si>
  <si>
    <t xml:space="preserve">Exposures in default </t>
  </si>
  <si>
    <t xml:space="preserve">CR SA. </t>
  </si>
  <si>
    <t>CR SA. Claims</t>
  </si>
  <si>
    <t xml:space="preserve">Claims on institutions and corporates with a short-term credit assessment </t>
  </si>
  <si>
    <t>CR SA.</t>
  </si>
  <si>
    <t>Collective investments undertakings (CIU)</t>
  </si>
  <si>
    <t>Equity</t>
  </si>
  <si>
    <t>CR SA</t>
  </si>
  <si>
    <t>Other items</t>
  </si>
  <si>
    <t>1.1.2</t>
  </si>
  <si>
    <t>Internal ratings based Approach (IRB)</t>
  </si>
  <si>
    <t>1.1.2.1</t>
  </si>
  <si>
    <t>IRB approaches when neither own estimates of LGD nor Conversion Factors are used</t>
  </si>
  <si>
    <t>CR IRB template at the level of total exposures (when own estimates of LGD and/or CCF are not used)</t>
  </si>
  <si>
    <t>1.1.2.1.01</t>
  </si>
  <si>
    <t>Central governments and central banks</t>
  </si>
  <si>
    <t>CR IRB</t>
  </si>
  <si>
    <t>1.1.2.1.02</t>
  </si>
  <si>
    <t>1.1.2.1.03</t>
  </si>
  <si>
    <t>Corporates - SME</t>
  </si>
  <si>
    <t>1.1.2.1.04</t>
  </si>
  <si>
    <t>Corporates - Specialised Lending</t>
  </si>
  <si>
    <t>1.1.2.1.05</t>
  </si>
  <si>
    <t>Corporates - Other</t>
  </si>
  <si>
    <t>1.1.2.2</t>
  </si>
  <si>
    <t>IRB approaches when own estimates of LGD and/or Conversion Factors are used</t>
  </si>
  <si>
    <t xml:space="preserve">CR IRB template at the level of total exposures (when own estimates of LGD and/or CCF are used)  </t>
  </si>
  <si>
    <t>1.1.2.2.01</t>
  </si>
  <si>
    <t>1.1.2.2.02</t>
  </si>
  <si>
    <t>1.1.2.2.03</t>
  </si>
  <si>
    <t>1.1.2.2.04</t>
  </si>
  <si>
    <t>1.1.2.2.05</t>
  </si>
  <si>
    <t>1.1.2.2.06</t>
  </si>
  <si>
    <t>Retail - Secured by real estate SME</t>
  </si>
  <si>
    <t>1.1.2.2.07</t>
  </si>
  <si>
    <t>Retail - Secured by real estate non-SME</t>
  </si>
  <si>
    <t>1.1.2.2.08</t>
  </si>
  <si>
    <t>Retail - Qualifying revolving</t>
  </si>
  <si>
    <t>1.1.2.2.09</t>
  </si>
  <si>
    <t>Retail - Other SME</t>
  </si>
  <si>
    <t>1.1.2.2.10</t>
  </si>
  <si>
    <t>Retail - Other non-SME</t>
  </si>
  <si>
    <t>1.1.2.3</t>
  </si>
  <si>
    <t>Equity IRB</t>
  </si>
  <si>
    <t>CR EQU IRB</t>
  </si>
  <si>
    <t>1.1.2.4</t>
  </si>
  <si>
    <t>Securitisation positions IRB</t>
  </si>
  <si>
    <t>CR SEC IRB template at the level of total securitisation types</t>
  </si>
  <si>
    <t>1.1.2.4*</t>
  </si>
  <si>
    <t>Of which: resecuritisation</t>
  </si>
  <si>
    <t>1.1.2.5</t>
  </si>
  <si>
    <t>Other non credit-obligation assets</t>
  </si>
  <si>
    <t xml:space="preserve">Article 152 of CRR. </t>
  </si>
  <si>
    <t>1.1.3</t>
  </si>
  <si>
    <t>Risk exposure amount for contributions to the default fund of a CCP</t>
  </si>
  <si>
    <t>1.1.3.1</t>
  </si>
  <si>
    <t>Risk exposure amount for exposures to complying CCPs</t>
  </si>
  <si>
    <t>Own funds requirements for default fund contributions according to Article 298 of CRR</t>
  </si>
  <si>
    <t>1.1.3.2</t>
  </si>
  <si>
    <t>Risk exposure amount for exposures to non-complying CCPs</t>
  </si>
  <si>
    <t>Own funds requirements for default fund contributions according to Article 300 of CRR</t>
  </si>
  <si>
    <t>1.2</t>
  </si>
  <si>
    <t>SETTLEMENT/DELIVERY RISK EXPOSURE AMOUNT</t>
  </si>
  <si>
    <t>Articles 87(3) point (c) (ii) and 87(4) point (b) of CRR</t>
  </si>
  <si>
    <t>1.2.1</t>
  </si>
  <si>
    <t>Settlement/delivery risk in the non-Trading book</t>
  </si>
  <si>
    <t>CR SETT</t>
  </si>
  <si>
    <t>1.2.2</t>
  </si>
  <si>
    <t>Settlement/delivery risk in the Trading book</t>
  </si>
  <si>
    <t>1.3</t>
  </si>
  <si>
    <t>TOTAL RISK EXPOSURE AMOUNT FOR POSITION, FOREIGN EXCHANGE AND COMMODITIES RISKS</t>
  </si>
  <si>
    <t>Articles 87(3) points (b) (i) and (c) (i) and (iii), and 87(4) point (b) of CRR</t>
  </si>
  <si>
    <t>1.3.1</t>
  </si>
  <si>
    <t>Risk exposure amount for position, foreign exchange and commodities risks under standardised approaches (SA)</t>
  </si>
  <si>
    <t>1.3.1.1</t>
  </si>
  <si>
    <t>Traded debt instruments</t>
  </si>
  <si>
    <t>1.3.1.1.01</t>
  </si>
  <si>
    <t>General and specific risk reported in MKR SA TDI</t>
  </si>
  <si>
    <t>MKR SA TDI template at the level of total currencies. 
General risk of all positions (including securitisation positions and CTP positions) will be reported in the MKR SA TDI. 
Specific risk of interest positions except of securitisation positions and CTP positions will be reported in the MKR SA TDI</t>
  </si>
  <si>
    <t>1.3.1.1.02</t>
  </si>
  <si>
    <t xml:space="preserve">Specific risk securitisation positions </t>
  </si>
  <si>
    <t xml:space="preserve">MKR SA SEC
</t>
  </si>
  <si>
    <t>1.3.1.1.03</t>
  </si>
  <si>
    <t>Specific risk correlation trading portfolio</t>
  </si>
  <si>
    <t xml:space="preserve">MKR SA CTP
</t>
  </si>
  <si>
    <t>1.3.1.2</t>
  </si>
  <si>
    <t>MKR SA EQU template at the level of total national markets.</t>
  </si>
  <si>
    <t>1.3.1.3</t>
  </si>
  <si>
    <t>Foreign Exchange</t>
  </si>
  <si>
    <t>MKR SA FX</t>
  </si>
  <si>
    <t>1.3.1.4</t>
  </si>
  <si>
    <t>Commodities</t>
  </si>
  <si>
    <t>MKR SA COM template at the level of total commodities.</t>
  </si>
  <si>
    <t>1.3.2</t>
  </si>
  <si>
    <t>Risk exposure amount for Position, foreign exchange and commodities risks under internal models (IM)</t>
  </si>
  <si>
    <r>
      <t xml:space="preserve">MKR IM
</t>
    </r>
  </si>
  <si>
    <t>1.4</t>
  </si>
  <si>
    <t>TOTAL RISK EXPOSURE AMOUNT FOR OPERATIONAL RISK (OpR )</t>
  </si>
  <si>
    <t>Article 87(3) point (e) and 87(4)  point (b) of CRR</t>
  </si>
  <si>
    <t>1.4.1</t>
  </si>
  <si>
    <t>OpR Basic indicator approach (BIA)</t>
  </si>
  <si>
    <t>OPR</t>
  </si>
  <si>
    <t>1.4.2</t>
  </si>
  <si>
    <t>OpR Standardised (STA) / Alternative Standardised (ASA) approaches</t>
  </si>
  <si>
    <t>1.4.3</t>
  </si>
  <si>
    <t>OpR Advanced measurement approaches (AMA)</t>
  </si>
  <si>
    <t>1.5</t>
  </si>
  <si>
    <t>ADDITIONAL RISK EXPOSURE AMOUNT DUE TO FIXED OVERHEADS</t>
  </si>
  <si>
    <t>Articles 91(2) point (b), 92 and 93(1) point (a) of CRR</t>
  </si>
  <si>
    <t>1.6</t>
  </si>
  <si>
    <t>TOTAL RISK EXPOSURE AMOUNT FOR CREDIT VALUATION ADJUSTMENT</t>
  </si>
  <si>
    <t>Article 87(3) point (d) of CRR</t>
  </si>
  <si>
    <t>1.6.1</t>
  </si>
  <si>
    <t>Advanced method</t>
  </si>
  <si>
    <t>Article 373 of CRR</t>
  </si>
  <si>
    <t>1.6.2</t>
  </si>
  <si>
    <t>Standardised method</t>
  </si>
  <si>
    <t>Article 374 of CRR</t>
  </si>
  <si>
    <t>1.7</t>
  </si>
  <si>
    <t>TOTAL RISK EXPOSURE AMOUNT RELATED TO LARGE EXPOSURES IN THE TRADING BOOK</t>
  </si>
  <si>
    <t xml:space="preserve">Articles 87(3) point (b) (ii) and 384 to 390 of CRR </t>
  </si>
  <si>
    <t>1.8</t>
  </si>
  <si>
    <t>OTHER RISK EXPOSURE AMOUNTS</t>
  </si>
  <si>
    <t>1.8.1</t>
  </si>
  <si>
    <t>Additional risk exposure amount due to application of Basel I floor</t>
  </si>
  <si>
    <t xml:space="preserve">Article 476 paragraph 1 lit b) of CRR </t>
  </si>
  <si>
    <t>1.8.2</t>
  </si>
  <si>
    <t>Stricter prudential requirements based on Commission delegated acts</t>
  </si>
  <si>
    <t>Article 443 of CRR</t>
  </si>
  <si>
    <t>1.8.3</t>
  </si>
  <si>
    <t>Stricter prudential requirements based on national acts</t>
  </si>
  <si>
    <t>CET1 Capital ratio</t>
  </si>
  <si>
    <t>Article 87(2) point (a) of CRR</t>
  </si>
  <si>
    <t>Surplus(+)/Deficit(-) of CET1 capital</t>
  </si>
  <si>
    <t>T1 Capital ratio</t>
  </si>
  <si>
    <t>Article 87(2) point (b) of CRR</t>
  </si>
  <si>
    <t>Surplus(+)/Deficit(-) of T1 capital</t>
  </si>
  <si>
    <t>Total capital ratio</t>
  </si>
  <si>
    <t>Article 87(2) point (c) of CRR</t>
  </si>
  <si>
    <t>Surplus(+)/Deficit(-) of total capital</t>
  </si>
  <si>
    <t>Total deferred tax assets</t>
  </si>
  <si>
    <t>Deferred tax assets that do not rely on future profitability</t>
  </si>
  <si>
    <t>Article 36 of CRR</t>
  </si>
  <si>
    <t>Deferred tax assets that rely on future profitability and do not arise from temporary differences</t>
  </si>
  <si>
    <t>Deferred tax assets that rely on future profitability and arise from temporary differences</t>
  </si>
  <si>
    <t>Total deferred tax liabilities</t>
  </si>
  <si>
    <t>Deferred tax liabilities non deductible from deferred tax assets that rely on future profitability</t>
  </si>
  <si>
    <t>Article 35(3) and (4) of CRR</t>
  </si>
  <si>
    <t>Deferred tax liabilities deductible from deferred tax assets that rely on future profitability</t>
  </si>
  <si>
    <t>Article 35 of CRR</t>
  </si>
  <si>
    <t>Deductible deferred tax liabilities associated with deferred tax assets that rely on future profitability and do not arise from temporary differences</t>
  </si>
  <si>
    <t>Article 35 (3), (4) and (5) of CRR</t>
  </si>
  <si>
    <t>Deductible deferred tax liabilities associated with deferred tax assets that rely on future profitability and arise from temporary differences</t>
  </si>
  <si>
    <t>Provisions and expected losses</t>
  </si>
  <si>
    <t>IRB excess (+) or shortfall (-) of provisions to expected losses</t>
  </si>
  <si>
    <t>Articles 33(1) point (d), 59 point (d), 154 and 155 of CRR</t>
  </si>
  <si>
    <t>Total risk adjustments eligible for inclusion in the calculation of the expected loss amount</t>
  </si>
  <si>
    <t>Article 155 of CRR</t>
  </si>
  <si>
    <t>General credit risk adjustments</t>
  </si>
  <si>
    <t>Specific credit risk adjustments</t>
  </si>
  <si>
    <t>Total expected loss eligible for inclusion in the adjustment to capital in respect of the difference between expected loss and provisions (excluding equity expected loss amounts)</t>
  </si>
  <si>
    <t>Articles 154 and 155 of CRR</t>
  </si>
  <si>
    <t>Equity expected loss amounts</t>
  </si>
  <si>
    <t>Article 154(7) to (9) of CRR</t>
  </si>
  <si>
    <t>Risk weighted exposure amounts for calculating the cap to the excess of provision eligible as T2</t>
  </si>
  <si>
    <t>Total gross provisions eligible for inclusion in T2 capital</t>
  </si>
  <si>
    <t>Risk weighted exposure amounts for calculating the cap to the provision eligible as T2</t>
  </si>
  <si>
    <t>Threshold non deductible of holdings in relevant entities where an institution does not have a significant investment</t>
  </si>
  <si>
    <t>Article 43(1) point (a) of CRR</t>
  </si>
  <si>
    <t>10% CET1 threshold in Article 45 of CRR</t>
  </si>
  <si>
    <t>Article 45(1) points (a) and (b) of CRR</t>
  </si>
  <si>
    <t>15% CET1 threshold in Article 45 of CRR</t>
  </si>
  <si>
    <t>Eligible capital for the purposes of qualifying holdings outside the financial sector and large exposures</t>
  </si>
  <si>
    <t>Article 4(23)</t>
  </si>
  <si>
    <t>Holdings of CET1 capital of relevant entities where the institution does not have a significant investment, net of short positions</t>
  </si>
  <si>
    <t>Articles 41 to 43 and 46 of CRR</t>
  </si>
  <si>
    <t>Direct holdings of CET1 capital of relevant entities where the institution does not have a significant investment</t>
  </si>
  <si>
    <t>Articles 41, 42 point (a), 43 and 46 of CRR</t>
  </si>
  <si>
    <t>Gross direct holdings of CET1 capital of relevant entities where the institution does not have a significant investment</t>
  </si>
  <si>
    <t>Articles 41, 43 and 46 of CRR</t>
  </si>
  <si>
    <t>(-) Permitted offsetting short positions in relation to the direct gross holdings included above</t>
  </si>
  <si>
    <t>Article 42 point (a) of CRR</t>
  </si>
  <si>
    <t>Indirect holdings of CET1 capital of relevant entities where the institution does not have a significant investment</t>
  </si>
  <si>
    <t>Articles 41 and 42 of CRR</t>
  </si>
  <si>
    <t>Gross indirect holdings of CET1 capital of relevant entities where the institution does not have a significant investment</t>
  </si>
  <si>
    <t>Articles 41 and 42 point (b) of CRR</t>
  </si>
  <si>
    <t>(-) Permitted offsetting short positions in relation to the indirect gross holdings included above</t>
  </si>
  <si>
    <t>Article 42 of CRR</t>
  </si>
  <si>
    <t xml:space="preserve">Holdings of AT1 capital of relevant entities where the institution does not have a significant investment, net of short positions </t>
  </si>
  <si>
    <t>Articles 55 to 57 of CRR</t>
  </si>
  <si>
    <t>Direct holdings of AT1 capital of relevant entities where the institution does not have a significant investment</t>
  </si>
  <si>
    <t>Articles 55, 56 point (a) and 57(2) of CRR</t>
  </si>
  <si>
    <t>Gross direct holdings of AT1 capital of relevant entities where the institution does not have a significant investment</t>
  </si>
  <si>
    <t>Articles 55 and 57(2) of CRR</t>
  </si>
  <si>
    <t>Article 56 point (a) of CRR</t>
  </si>
  <si>
    <t>Indirect holdings of AT1 capital of relevant entities where the institution does not have a significant investment</t>
  </si>
  <si>
    <t>Articles 55 and 56 of CRR</t>
  </si>
  <si>
    <t>Gross indirect holdings of AT1 capital of relevant entities where the institution does not have a significant investment</t>
  </si>
  <si>
    <t>Articles 55 and 56 point (b) of CRR</t>
  </si>
  <si>
    <t>Article 56 of CRR</t>
  </si>
  <si>
    <t>Holdings of T2 capital of relevant entities where the institution does not have a significant investment, net of short positions</t>
  </si>
  <si>
    <t>Articles 65 to 67 of CRR</t>
  </si>
  <si>
    <t>Direct holdings of T2 capital of relevant entities where the institution does not have a significant investment</t>
  </si>
  <si>
    <t>Articles 65, 66 point (a) and 67(2) of CRR</t>
  </si>
  <si>
    <t>Gross direct holdings of T2 capital of relevant entities where the institution does not have a significant investment</t>
  </si>
  <si>
    <t>Articles 65 and 67(2) of CRR</t>
  </si>
  <si>
    <t>Article 66 point (a) of CRR</t>
  </si>
  <si>
    <t>Indirect holdings of T2 capital of relevant entities where the institution does not have a significant investment</t>
  </si>
  <si>
    <t>Articles 65 and 66 of CRR</t>
  </si>
  <si>
    <t>Gross indirect holdings of T2 capital of relevant entities where the institution does not have a significant investment</t>
  </si>
  <si>
    <t>Articles 65 and 66 point (b) of CRR</t>
  </si>
  <si>
    <t>Article 66 of CRR</t>
  </si>
  <si>
    <t>Holdings of CET1 capital of relevant entities where the institution has a significant investment, net of short positions</t>
  </si>
  <si>
    <t>Articles 41, 42, 44 and 46 of CRR</t>
  </si>
  <si>
    <t>Direct holdings of CET1 capital of relevant entities where the institution has a significant investment</t>
  </si>
  <si>
    <t>Articles 41, 42 point (a), 44 and 46 of CRR</t>
  </si>
  <si>
    <t>Gross direct holdings of CET1 capital of relevant entities where the institution has a significant investment</t>
  </si>
  <si>
    <t>Indirect holdings of CET1 capital of relevant entities where the institution has a significant investment</t>
  </si>
  <si>
    <t>Gross indirect holdings of CET1 capital of relevant entities where the institution has a significant investment</t>
  </si>
  <si>
    <t>Articles 41 and 42 point (b)  of CRR</t>
  </si>
  <si>
    <t xml:space="preserve">Holdings of AT1 capital of relevant entities where the institution has a significant investment, net of short positions </t>
  </si>
  <si>
    <t>Articles 53 point(d), 55 and 56 of CRR</t>
  </si>
  <si>
    <t>Direct holdings of AT1 capital of relevant entities where the institution has a significant investment</t>
  </si>
  <si>
    <t>Gross direct holdings of AT1 capital of relevant entities where the institution has a significant investment</t>
  </si>
  <si>
    <t>Articles 53 point (d) and 55 of CRR</t>
  </si>
  <si>
    <t>Indirect holdings of AT1 capital of relevant entities where the institution has a significant investment</t>
  </si>
  <si>
    <t>Gross indirect holdings of AT1 capital of relevant entities where the institution has a significant investment</t>
  </si>
  <si>
    <t>Holdings of T2 capital of relevant entities where the institution has a significant investment, net of short positions</t>
  </si>
  <si>
    <t>Articles 63 point (d), 65 and 66 of CRR</t>
  </si>
  <si>
    <t>Direct holdings of T2 capital of relevant entities where the institution has a significant investment</t>
  </si>
  <si>
    <t>Gross direct holdings of T2 capital of relevant entities where the institution has a significant investment</t>
  </si>
  <si>
    <t>Articles 63 point (d) and 65 of CRR</t>
  </si>
  <si>
    <t>Indirect holdings of T2 capital of relevant entities where the institution has a significant investment</t>
  </si>
  <si>
    <t>Gross indirect holdings of T2 capital of relevant entities where the institution has a significant investment</t>
  </si>
  <si>
    <t>Total risk weighted assets of amounts not deducted from the corresponding capital category:</t>
  </si>
  <si>
    <t>Risk weighted exposures of CET1 holdings in relevant entities which are not deducted from the institution's CET1 capital</t>
  </si>
  <si>
    <t>Article 43(4) of CRR</t>
  </si>
  <si>
    <t>Risk weighted exposures of AT1 holdings in relevant entities which are not deducted from the institution's AT1 capital</t>
  </si>
  <si>
    <t>Article 57 of CRR</t>
  </si>
  <si>
    <t>Risk weighted exposures of T2 holdings in relevant entities which are not deducted from the institution's T2 capital</t>
  </si>
  <si>
    <t>Article 67 of CRR</t>
  </si>
  <si>
    <t>Holdings on CET1 Capital Instruments of relevant entities where the institution does not have a significant investment temporary waived</t>
  </si>
  <si>
    <t>Article 74 of CRR</t>
  </si>
  <si>
    <t>Holdings on CET1 Capital Instruments of relevant entities where the institution has a significant investment  temporary waived</t>
  </si>
  <si>
    <t>Holdings on AT1 Capital Instruments of relevant entities where the institution does not have a significant investment temporary waived</t>
  </si>
  <si>
    <t>Holdings on AT1 Capital Instruments of relevant entities where the institution has a significant investment  temporary waived</t>
  </si>
  <si>
    <t>Holdings on T2 Capital Instruments of relevant entities where the institution does not have a significant investment  temporary waived</t>
  </si>
  <si>
    <t>Holdings on T2 Capital Instruments of relevant entities where the institution has a significant investment temporary waived</t>
  </si>
  <si>
    <t>Capital buffers</t>
  </si>
  <si>
    <t>Combined Buffer Requirement</t>
  </si>
  <si>
    <t>Article 122 point (2) of CRD</t>
  </si>
  <si>
    <t>Capital conservation buffer</t>
  </si>
  <si>
    <t>Article 122 point (1) of CRD</t>
  </si>
  <si>
    <t>Countercyclical buffer rate</t>
  </si>
  <si>
    <t>Article 122 point (3) of CRD</t>
  </si>
  <si>
    <t>JAMSTVENI KAPITAL</t>
  </si>
  <si>
    <t>REDOVNI OSNOVNI KAPITAL</t>
  </si>
  <si>
    <t>Instrumenti kapitala prihvatljivi kao redovni osnovni kapital</t>
  </si>
  <si>
    <t>(-) Instrumenti kapitala koji nisu prihvatljivi</t>
  </si>
  <si>
    <t>(-) Vlastiti instrumenti redovnoga osnovnoga kapitala</t>
  </si>
  <si>
    <t>(-) Izravna ulaganja u instrumente redovnoga osnovnoga kapitala</t>
  </si>
  <si>
    <t>(-) Neizravna ulaganja u instrumente redovnoga osnovnoga kapitala</t>
  </si>
  <si>
    <t>(-) Instrumenti redovnoga osnovnoga kapitala koje bi kreditna institucija bila ugovorno obvezna otkupiti</t>
  </si>
  <si>
    <t>Zadržana dobit</t>
  </si>
  <si>
    <t>Zadržana dobit iz prethodnih godina</t>
  </si>
  <si>
    <t>Dobit ili gubitak prihvatljivi za uključenje</t>
  </si>
  <si>
    <t>Akumulirana ostala sveobuhvatna dobit</t>
  </si>
  <si>
    <t>Ostale rezerve</t>
  </si>
  <si>
    <t>Rezerve za opće bankovne rizike</t>
  </si>
  <si>
    <t>Manjinski udio priznat u redovnom osnovnom kapitalu</t>
  </si>
  <si>
    <t>Prijelazne prilagodbe na osnovi dodatnih manjinskih udjela</t>
  </si>
  <si>
    <t>Prilagodbe redovnoga osnovnoga kapitala na osnovi prudencijalnih filtara</t>
  </si>
  <si>
    <t>Rezerve na osnovi zaštite novčanog toka</t>
  </si>
  <si>
    <t>(-) Vrijednosna usklađenja na osnovi zahtjeva za razboritim vrednovanjem</t>
  </si>
  <si>
    <t>(-) Goodwill kao nematerijalna imovina</t>
  </si>
  <si>
    <t>(-) Goodwill uključen u vrednovanje značajnog ulaganja</t>
  </si>
  <si>
    <t>Odgođene porezne obveze povezane s goodwillom</t>
  </si>
  <si>
    <t>(-) Ostala nematerijalna imovina</t>
  </si>
  <si>
    <t>(-) Ostala nematerijalna imovina, bruto iznos</t>
  </si>
  <si>
    <t>Odgođene porezne obveze povezane s ostalom nematerijalnom imovinom</t>
  </si>
  <si>
    <t>(-) IRB pristup: manjak ispravaka vrijednosti i rezerviranja u odnosu na očekivani gubitak i očekivani gubitak kod vlasničkih ulaganja</t>
  </si>
  <si>
    <t>(-) Imovina mirovinskog fonda u sustavu određenih davanja</t>
  </si>
  <si>
    <t>(-) Imovina mirovinskog fonda u sustavu određenih davanja, bruto iznos</t>
  </si>
  <si>
    <t>Odgođene porezne obveze povezane s imovinom mirovinskog fonda u sustavu određenih davanja</t>
  </si>
  <si>
    <t>Imovina mirovinskog fonda u sustavu određenih davanja koju kreditna institucija može bez ograničenja upotrebljavati</t>
  </si>
  <si>
    <t>(-) Recipročna međusobna ulaganja u redovni osnovni kapital</t>
  </si>
  <si>
    <t>(-) Kvalificirani udjeli u nefinancijskim društvima</t>
  </si>
  <si>
    <t>(-) Sekuritizacijske pozicije koje se alternativno mogu ponderirati s 1.250%</t>
  </si>
  <si>
    <t>(-) Slobodne isporuke</t>
  </si>
  <si>
    <t>(-) Instrumenti redovnoga osnovnoga kapitala relevantnih društava u kojima kreditna institucija nema značajno ulaganje</t>
  </si>
  <si>
    <t>(-) Odgođena porezna imovina koja ovisi o budućoj profitabilnosti i koja proizlazi iz privremenih razlika</t>
  </si>
  <si>
    <t>(-) Instrumenti redovnoga osnovnoga kapitala relevantnih društava u kojima kreditna institucija ima značajno ulaganje</t>
  </si>
  <si>
    <t>(-) Iznos koji prelazi prag od 15%</t>
  </si>
  <si>
    <t>Ostale prijelazne prilagodbe redovnoga osnovnoga kapitala</t>
  </si>
  <si>
    <t>DODATNI OSNOVNI KAPITAL</t>
  </si>
  <si>
    <t>Instrumenti kapitala prihvatljivi kao dodatni osnovni kapital</t>
  </si>
  <si>
    <t>(-) Vlastiti instrumenti dodatnoga osnovnoga kapitala</t>
  </si>
  <si>
    <t>(-) Izravna ulaganja u instrumente dodatnoga osnovnoga kapitala</t>
  </si>
  <si>
    <t>(-) Neizravna ulaganja u instrumente dodatnoga osnovnoga kapitala</t>
  </si>
  <si>
    <t>(-) Izravna ulaganja u instrumente dodatnoga osnovnoga kapitala koji su dionice</t>
  </si>
  <si>
    <t>(-) Izravna ulaganja u instrumente dodatnoga osnovnoga kapitala koji nisu dionice</t>
  </si>
  <si>
    <t>(-) Instrumenti dodatnoga osnovnoga kapitala koje bi kreditna institucija bila ugovorno obvezna otkupiti</t>
  </si>
  <si>
    <t>Instrumenti izdani od podređenih društava koji se priznaju u dodatnom osnovnom kapitalu</t>
  </si>
  <si>
    <t>Prijelazne prilagodbe na osnovi dodatnog priznavanja instrumenata izdanih od podređenih društava u dodatnom osnovnom kapitalu</t>
  </si>
  <si>
    <t>(-) Recipročna međusobna ulaganja u dodatni osnovni kapital</t>
  </si>
  <si>
    <t>(-) Instrumenti dodatnoga osnovnoga kapitala relevantnih društava u kojima kreditna institucija nema značajno ulaganje</t>
  </si>
  <si>
    <t>(-) Instrumenti dodatnoga osnovnoga kapitala relevantnih društava u kojima kreditna institucija ima značajno ulaganje</t>
  </si>
  <si>
    <t>Ostale prijelazne prilagodbe dodatnoga osnovnoga kapitala</t>
  </si>
  <si>
    <t>DOPUNSKI KAPITAL</t>
  </si>
  <si>
    <t>Instrumenti kapitala prihvatljivi kao dopunski kapital</t>
  </si>
  <si>
    <t>(-) Vlastiti instrumenti dopunskoga kapitala</t>
  </si>
  <si>
    <t>(-) Izravna ulaganja u instrumente dopunskoga kapitala</t>
  </si>
  <si>
    <t>(-) Izravna ulaganja u instrumente dopunskoga kapitala koji su dionice</t>
  </si>
  <si>
    <t>(-) Izravna ulaganja u instrumente dopunskoga kapitala koji nisu dionice</t>
  </si>
  <si>
    <t>(-) Neizravna ulaganja u instrumente dopunskoga kapitala</t>
  </si>
  <si>
    <t>(-) Instrumenti dopunskoga kapitala koje bi kreditna institucija bila ugovorno obvezna otkupiti</t>
  </si>
  <si>
    <t>(-) Instrumenti dopunskoga kapitala relevantnih društava u kojima kreditna institucija nema značajno ulaganje</t>
  </si>
  <si>
    <t>(-) Instrumenti dopunskoga kapitala relevantnih društava u kojima kreditna institucija ima značajno ulaganje</t>
  </si>
  <si>
    <t>Instrumenti izdani od podređenih društava koji se priznaju u dopunskom kapitalu</t>
  </si>
  <si>
    <t>Prijelazne prilagodbe na osnovi dodatnog priznavanja instrumenata izdanih od podređenih društava u dopunskom kapitalu</t>
  </si>
  <si>
    <t>(-) Recipročna međusobna ulaganja u dopunski kapital</t>
  </si>
  <si>
    <t>IRB pristup: prihvatljivi iznos viška ispravaka vrijednosti i rezerviranja iznad očekivanih gubitaka</t>
  </si>
  <si>
    <t>Standardizirani pristup: Opća vrijednosna usklađenja za gubitke po kreditnom riziku</t>
  </si>
  <si>
    <t>Ostale prijelazne prilagodbe dopunskoga kapitala</t>
  </si>
  <si>
    <t>Stavka</t>
  </si>
  <si>
    <t>Uputa</t>
  </si>
  <si>
    <t>Članak 23.</t>
  </si>
  <si>
    <t>Članak 3. stavak 1. točke 1. i 2., članak 4., članak 9. točka 6., članak 15.</t>
  </si>
  <si>
    <t>Članak 3. stavak 1. točka 1., članak 4.</t>
  </si>
  <si>
    <t>Članak 4. točke 2., 12. i 13.</t>
  </si>
  <si>
    <t>Članak 1. točka 30., članak 3. stavak 1. točka 2.</t>
  </si>
  <si>
    <t>Članak 9. točka 6., članak 15.</t>
  </si>
  <si>
    <t>Članak 9. točka 6., članak 15. točka 1.</t>
  </si>
  <si>
    <t>Članak 15. točke 2. i 3.</t>
  </si>
  <si>
    <t>Članak 9. točka 6.</t>
  </si>
  <si>
    <t>Članak 3. stavak 1. točka 3., članak 3. stavak 2.</t>
  </si>
  <si>
    <t>Članak 1. točka 29., članak 3. stavak 1. točka 3.</t>
  </si>
  <si>
    <t>Članak 1. točka 26., članak 3. stavak 2., članak 9. točka 1.</t>
  </si>
  <si>
    <t>Članak 3. stavak 2., članak 9. točka 1.</t>
  </si>
  <si>
    <t>Članak 3. stavak 2.</t>
  </si>
  <si>
    <t>Članak 1. točka 1., članak 3. stavak 1. točka 4.</t>
  </si>
  <si>
    <t>-</t>
  </si>
  <si>
    <t>Članak 1. točka 23., članak 3. stavak 1. točka 5.</t>
  </si>
  <si>
    <t>Članak 1. točka 16., članak 3. stavak 1. točka 6.</t>
  </si>
  <si>
    <t>Članci od 5. do 8.</t>
  </si>
  <si>
    <t>Članak 6. točka 1.</t>
  </si>
  <si>
    <t>Članak 6. točka 2.</t>
  </si>
  <si>
    <t>Članak 1. točka 17., članak 9. točka 2., članak 10.</t>
  </si>
  <si>
    <t>Članak 1. točka 17., članak 9. točka 2.</t>
  </si>
  <si>
    <t>Članak 10. točka 2.</t>
  </si>
  <si>
    <t>Članak 10. točka 1.</t>
  </si>
  <si>
    <t>Članak 1. točka 19., članak 9. točka 2., članak 10. točka 1.</t>
  </si>
  <si>
    <t>Članak 1. točka 19., članak 9. točka 2.</t>
  </si>
  <si>
    <t>Članak 9. točka 3., članak 11.</t>
  </si>
  <si>
    <t>Članak 1. točka 13., članak 9. točka 5., članak 14.</t>
  </si>
  <si>
    <t>Članak 1. točka 13., članak 9. točka 5.</t>
  </si>
  <si>
    <t>Članak 1. točke 12. i 13., članak 14. stavak 1. točka 1.</t>
  </si>
  <si>
    <t>Članak 1. točka 13., članak 14. stavak 1. točka 2.</t>
  </si>
  <si>
    <t>Članak 1. točka 27., članak 9. točka 7., članak 17.</t>
  </si>
  <si>
    <t>Članak 9. točka 10.</t>
  </si>
  <si>
    <t>Članak 9. točka 11. podtočka (a)</t>
  </si>
  <si>
    <t>Članak 9. točka 11. podtočka (b)</t>
  </si>
  <si>
    <t>Članak 9. točka 11. podtočka (c)</t>
  </si>
  <si>
    <t>Članak 1. točka 28., članak 9. točka 8., članci od 16. do 19., članak 22. stavci 2. i 3., članak 48.</t>
  </si>
  <si>
    <t>Članak 9. točka 3., članak 11., članak 21. stavak 1. točka 1.</t>
  </si>
  <si>
    <t>Članak 1. točka 28., članak 9. točka 9., članci od 16. do 18., članak 21. stavak 1. točka 2., članak 22. stavci 1., 2. i 3., članak 48.</t>
  </si>
  <si>
    <t>Članak 21. stavak 1.</t>
  </si>
  <si>
    <t>Uplaćeni instrumenti kapitala</t>
  </si>
  <si>
    <t>Premija na dionice</t>
  </si>
  <si>
    <t>(-) Ulaganja u instrumente redovnoga osnovnoga kapitala kreditne institucije koja drže društva u kojima kreditna institucija ima sudjelovanje od 20% kapitala ili više</t>
  </si>
  <si>
    <t>(-) Dio dobiti tijekom godine ili na kraju godine koji nije prihvatljiv za uključenje</t>
  </si>
  <si>
    <t>Od toga: Nerealizirani dobitci i gubitci mjereni po fer vrijednosti</t>
  </si>
</sst>
</file>

<file path=xl/styles.xml><?xml version="1.0" encoding="utf-8"?>
<styleSheet xmlns="http://schemas.openxmlformats.org/spreadsheetml/2006/main">
  <numFmts count="1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00_-;\-* #,##0.00_-;_-* \-??_-;_-@_-"/>
    <numFmt numFmtId="165" formatCode="_-* #,##0.00_-;\-* #,##0.00_-;_-* &quot;-&quot;??_-;_-@_-"/>
    <numFmt numFmtId="166" formatCode="[&gt;0]General"/>
    <numFmt numFmtId="167" formatCode="yyyy\-mm\-dd;@"/>
    <numFmt numFmtId="168" formatCode="0.0"/>
    <numFmt numFmtId="169" formatCode="0.0000"/>
    <numFmt numFmtId="170" formatCode="0.0000%"/>
    <numFmt numFmtId="171" formatCode="0.0%"/>
    <numFmt numFmtId="172" formatCode="&quot;Yes&quot;;[Red]&quot;No&quot;"/>
    <numFmt numFmtId="173" formatCode="0.00000"/>
    <numFmt numFmtId="174" formatCode="000"/>
  </numFmts>
  <fonts count="118">
    <font>
      <sz val="11"/>
      <color indexed="8"/>
      <name val="Calibri"/>
      <family val="2"/>
    </font>
    <font>
      <sz val="12"/>
      <color indexed="8"/>
      <name val="Arial"/>
      <family val="2"/>
    </font>
    <font>
      <sz val="11"/>
      <color indexed="8"/>
      <name val="Verdana"/>
      <family val="2"/>
    </font>
    <font>
      <b/>
      <sz val="11"/>
      <color indexed="8"/>
      <name val="Verdana"/>
      <family val="2"/>
    </font>
    <font>
      <b/>
      <sz val="11"/>
      <name val="Verdana"/>
      <family val="2"/>
    </font>
    <font>
      <sz val="8"/>
      <color indexed="8"/>
      <name val="Verdana"/>
      <family val="2"/>
    </font>
    <font>
      <b/>
      <u val="single"/>
      <sz val="11"/>
      <color indexed="8"/>
      <name val="Verdana"/>
      <family val="2"/>
    </font>
    <font>
      <i/>
      <sz val="11"/>
      <color indexed="8"/>
      <name val="Verdana"/>
      <family val="2"/>
    </font>
    <font>
      <sz val="11"/>
      <name val="Verdana"/>
      <family val="2"/>
    </font>
    <font>
      <sz val="10"/>
      <name val="Arial"/>
      <family val="2"/>
    </font>
    <font>
      <b/>
      <u val="single"/>
      <sz val="11"/>
      <name val="Verdana"/>
      <family val="2"/>
    </font>
    <font>
      <b/>
      <i/>
      <sz val="11"/>
      <name val="Verdana"/>
      <family val="2"/>
    </font>
    <font>
      <b/>
      <i/>
      <sz val="11"/>
      <color indexed="8"/>
      <name val="Verdana"/>
      <family val="2"/>
    </font>
    <font>
      <u val="single"/>
      <sz val="11"/>
      <name val="Verdana"/>
      <family val="2"/>
    </font>
    <font>
      <b/>
      <i/>
      <strike/>
      <sz val="11"/>
      <name val="Verdana"/>
      <family val="2"/>
    </font>
    <font>
      <b/>
      <sz val="10"/>
      <name val="Arial"/>
      <family val="2"/>
    </font>
    <font>
      <sz val="11"/>
      <color indexed="10"/>
      <name val="Verdana"/>
      <family val="2"/>
    </font>
    <font>
      <sz val="9"/>
      <color indexed="8"/>
      <name val="Verdana"/>
      <family val="2"/>
    </font>
    <font>
      <sz val="10"/>
      <color indexed="8"/>
      <name val="Arial"/>
      <family val="2"/>
    </font>
    <font>
      <sz val="9"/>
      <name val="Verdana"/>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u val="single"/>
      <sz val="6.5"/>
      <color indexed="12"/>
      <name val="Arial"/>
      <family val="2"/>
    </font>
    <font>
      <sz val="11"/>
      <color indexed="20"/>
      <name val="Calibri"/>
      <family val="2"/>
    </font>
    <font>
      <sz val="10"/>
      <color indexed="62"/>
      <name val="Arial"/>
      <family val="2"/>
    </font>
    <font>
      <b/>
      <sz val="11"/>
      <color indexed="63"/>
      <name val="Calibri"/>
      <family val="2"/>
    </font>
    <font>
      <sz val="10"/>
      <color indexed="52"/>
      <name val="Arial"/>
      <family val="2"/>
    </font>
    <font>
      <i/>
      <sz val="11"/>
      <color indexed="23"/>
      <name val="Calibri"/>
      <family val="2"/>
    </font>
    <font>
      <sz val="10"/>
      <color indexed="60"/>
      <name val="Arial"/>
      <family val="2"/>
    </font>
    <font>
      <b/>
      <sz val="11"/>
      <color indexed="8"/>
      <name val="Calibri"/>
      <family val="2"/>
    </font>
    <font>
      <b/>
      <sz val="10"/>
      <color indexed="63"/>
      <name val="Arial"/>
      <family val="2"/>
    </font>
    <font>
      <sz val="11"/>
      <color indexed="60"/>
      <name val="Calibri"/>
      <family val="2"/>
    </font>
    <font>
      <b/>
      <sz val="10"/>
      <color indexed="8"/>
      <name val="Arial"/>
      <family val="2"/>
    </font>
    <font>
      <sz val="10"/>
      <color indexed="10"/>
      <name val="Arial"/>
      <family val="2"/>
    </font>
    <font>
      <sz val="8"/>
      <color indexed="8"/>
      <name val="Life L2"/>
      <family val="1"/>
    </font>
    <font>
      <b/>
      <sz val="10"/>
      <name val="Life L2"/>
      <family val="1"/>
    </font>
    <font>
      <sz val="8"/>
      <name val="Life L2"/>
      <family val="1"/>
    </font>
    <font>
      <sz val="10"/>
      <color indexed="8"/>
      <name val="Life L2"/>
      <family val="1"/>
    </font>
    <font>
      <i/>
      <sz val="8"/>
      <name val="Life L2"/>
      <family val="1"/>
    </font>
    <font>
      <b/>
      <sz val="8"/>
      <name val="Life L2"/>
      <family val="1"/>
    </font>
    <font>
      <sz val="8"/>
      <color indexed="10"/>
      <name val="Life L2"/>
      <family val="1"/>
    </font>
    <font>
      <sz val="10"/>
      <name val="Life L2"/>
      <family val="1"/>
    </font>
    <font>
      <b/>
      <strike/>
      <sz val="10"/>
      <color indexed="10"/>
      <name val="Life L2"/>
      <family val="1"/>
    </font>
    <font>
      <i/>
      <sz val="10"/>
      <name val="Life L2"/>
      <family val="1"/>
    </font>
    <font>
      <i/>
      <sz val="8"/>
      <color indexed="8"/>
      <name val="Life L2"/>
      <family val="1"/>
    </font>
    <font>
      <b/>
      <sz val="8"/>
      <color indexed="8"/>
      <name val="Life L2"/>
      <family val="1"/>
    </font>
    <font>
      <b/>
      <sz val="12"/>
      <name val="Life L2"/>
      <family val="1"/>
    </font>
    <font>
      <sz val="12"/>
      <name val="Life L2"/>
      <family val="1"/>
    </font>
    <font>
      <sz val="12"/>
      <name val="Arial CE"/>
      <family val="0"/>
    </font>
    <font>
      <i/>
      <sz val="12"/>
      <name val="Life L2"/>
      <family val="1"/>
    </font>
    <font>
      <b/>
      <sz val="11"/>
      <name val="Life L2"/>
      <family val="1"/>
    </font>
    <font>
      <b/>
      <sz val="14"/>
      <name val="Life L2"/>
      <family val="1"/>
    </font>
    <font>
      <sz val="9"/>
      <name val="Life L2"/>
      <family val="1"/>
    </font>
    <font>
      <sz val="10"/>
      <name val="Verdana"/>
      <family val="2"/>
    </font>
    <font>
      <sz val="12"/>
      <name val="Verdana"/>
      <family val="2"/>
    </font>
    <font>
      <b/>
      <sz val="12"/>
      <name val="Verdana"/>
      <family val="2"/>
    </font>
    <font>
      <sz val="12"/>
      <color indexed="10"/>
      <name val="Verdana"/>
      <family val="2"/>
    </font>
    <font>
      <b/>
      <sz val="14"/>
      <color indexed="10"/>
      <name val="Verdana"/>
      <family val="2"/>
    </font>
    <font>
      <b/>
      <sz val="14"/>
      <name val="Verdana"/>
      <family val="2"/>
    </font>
    <font>
      <sz val="14"/>
      <name val="Verdana"/>
      <family val="2"/>
    </font>
    <font>
      <sz val="8"/>
      <name val="Verdana"/>
      <family val="2"/>
    </font>
    <font>
      <sz val="16"/>
      <name val="Tahoma"/>
      <family val="2"/>
    </font>
    <font>
      <strike/>
      <sz val="12"/>
      <name val="Verdana"/>
      <family val="2"/>
    </font>
    <font>
      <strike/>
      <sz val="10"/>
      <name val="Verdana"/>
      <family val="2"/>
    </font>
    <font>
      <sz val="12"/>
      <name val="Arial"/>
      <family val="2"/>
    </font>
    <font>
      <b/>
      <sz val="16"/>
      <name val="Verdana"/>
      <family val="2"/>
    </font>
    <font>
      <b/>
      <sz val="18"/>
      <color indexed="10"/>
      <name val="Verdana"/>
      <family val="2"/>
    </font>
    <font>
      <sz val="12"/>
      <color indexed="8"/>
      <name val="Verdana"/>
      <family val="2"/>
    </font>
    <font>
      <strike/>
      <sz val="12"/>
      <color indexed="10"/>
      <name val="Arial"/>
      <family val="2"/>
    </font>
    <font>
      <b/>
      <sz val="12"/>
      <color indexed="10"/>
      <name val="Verdana"/>
      <family val="2"/>
    </font>
    <font>
      <b/>
      <sz val="12"/>
      <color indexed="8"/>
      <name val="Verdana"/>
      <family val="2"/>
    </font>
    <font>
      <b/>
      <strike/>
      <sz val="14"/>
      <name val="Verdana"/>
      <family val="2"/>
    </font>
    <font>
      <sz val="12"/>
      <color indexed="8"/>
      <name val="Life L2"/>
      <family val="1"/>
    </font>
    <font>
      <sz val="11"/>
      <color indexed="8"/>
      <name val="Life L2"/>
      <family val="1"/>
    </font>
    <font>
      <b/>
      <sz val="11"/>
      <color indexed="10"/>
      <name val="Life L2"/>
      <family val="1"/>
    </font>
    <font>
      <sz val="9"/>
      <color indexed="8"/>
      <name val="Life L2"/>
      <family val="1"/>
    </font>
    <font>
      <b/>
      <sz val="10"/>
      <color indexed="10"/>
      <name val="Life L2"/>
      <family val="1"/>
    </font>
    <font>
      <sz val="10"/>
      <color indexed="10"/>
      <name val="Life L2"/>
      <family val="1"/>
    </font>
    <font>
      <b/>
      <i/>
      <sz val="9"/>
      <color indexed="8"/>
      <name val="Life L2"/>
      <family val="1"/>
    </font>
    <font>
      <b/>
      <sz val="22"/>
      <color indexed="8"/>
      <name val="Life L2"/>
      <family val="1"/>
    </font>
    <font>
      <b/>
      <sz val="9"/>
      <color indexed="10"/>
      <name val="Life L2"/>
      <family val="1"/>
    </font>
    <font>
      <sz val="9"/>
      <color indexed="8"/>
      <name val="Arial"/>
      <family val="2"/>
    </font>
    <font>
      <b/>
      <sz val="9"/>
      <color indexed="8"/>
      <name val="Arial"/>
      <family val="2"/>
    </font>
    <font>
      <b/>
      <sz val="9"/>
      <name val="Arial"/>
      <family val="2"/>
    </font>
    <font>
      <sz val="9"/>
      <name val="Arial CE"/>
      <family val="2"/>
    </font>
    <font>
      <b/>
      <sz val="9"/>
      <name val="Arial CE"/>
      <family val="2"/>
    </font>
    <font>
      <sz val="9"/>
      <name val="Arial"/>
      <family val="2"/>
    </font>
    <font>
      <sz val="8"/>
      <color indexed="8"/>
      <name val="Arial"/>
      <family val="2"/>
    </font>
    <font>
      <b/>
      <sz val="8"/>
      <color indexed="8"/>
      <name val="Arial"/>
      <family val="2"/>
    </font>
    <font>
      <b/>
      <sz val="10"/>
      <color indexed="62"/>
      <name val="Arial"/>
      <family val="2"/>
    </font>
    <font>
      <sz val="9"/>
      <color indexed="10"/>
      <name val="Arial"/>
      <family val="2"/>
    </font>
    <font>
      <i/>
      <sz val="9"/>
      <name val="Arial"/>
      <family val="2"/>
    </font>
    <font>
      <b/>
      <sz val="9"/>
      <color indexed="10"/>
      <name val="Arial"/>
      <family val="2"/>
    </font>
    <font>
      <b/>
      <sz val="8"/>
      <name val="Arial"/>
      <family val="2"/>
    </font>
    <font>
      <sz val="8"/>
      <name val="Arial"/>
      <family val="2"/>
    </font>
    <font>
      <i/>
      <sz val="9"/>
      <color indexed="12"/>
      <name val="Arial"/>
      <family val="2"/>
    </font>
    <font>
      <sz val="10"/>
      <name val="Arial CE"/>
      <family val="0"/>
    </font>
    <font>
      <i/>
      <sz val="9"/>
      <name val="Arial CE"/>
      <family val="0"/>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23"/>
        <bgColor indexed="64"/>
      </patternFill>
    </fill>
    <fill>
      <patternFill patternType="lightUp">
        <fgColor indexed="23"/>
      </patternFill>
    </fill>
    <fill>
      <patternFill patternType="lightUp"/>
    </fill>
  </fills>
  <borders count="10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style="thin"/>
      <right/>
      <top style="thin"/>
      <bottom style="thin"/>
    </border>
    <border>
      <left style="thin"/>
      <right style="thin"/>
      <top style="thin"/>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style="thin"/>
      <top style="thin"/>
      <bottom style="thin"/>
    </border>
    <border>
      <left/>
      <right style="thin"/>
      <top/>
      <bottom/>
    </border>
    <border>
      <left style="thin"/>
      <right style="thin"/>
      <top/>
      <bottom/>
    </border>
    <border>
      <left/>
      <right style="thin"/>
      <top/>
      <bottom style="thin"/>
    </border>
    <border>
      <left style="thin"/>
      <right style="thin"/>
      <top/>
      <bottom style="thin"/>
    </border>
    <border>
      <left/>
      <right style="thin"/>
      <top style="thin"/>
      <bottom/>
    </border>
    <border>
      <left style="thin"/>
      <right/>
      <top style="thin"/>
      <bottom/>
    </border>
    <border>
      <left style="thin"/>
      <right style="thin"/>
      <top style="thin"/>
      <bottom style="medium"/>
    </border>
    <border>
      <left style="thin"/>
      <right style="medium"/>
      <top style="thin"/>
      <bottom style="medium"/>
    </border>
    <border>
      <left style="thin"/>
      <right style="thin"/>
      <top style="medium"/>
      <bottom style="thin"/>
    </border>
    <border>
      <left style="thin"/>
      <right/>
      <top/>
      <bottom/>
    </border>
    <border>
      <left style="medium"/>
      <right style="thin"/>
      <top style="thin"/>
      <bottom/>
    </border>
    <border>
      <left style="thin"/>
      <right style="medium"/>
      <top style="thin"/>
      <bottom/>
    </border>
    <border>
      <left style="medium"/>
      <right style="thin"/>
      <top style="thin"/>
      <bottom style="medium"/>
    </border>
    <border>
      <left style="medium"/>
      <right/>
      <top/>
      <bottom/>
    </border>
    <border>
      <left style="medium"/>
      <right style="thin"/>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style="thin"/>
      <right/>
      <top/>
      <bottom style="thin"/>
    </border>
    <border>
      <left style="thin"/>
      <right/>
      <top style="thin"/>
      <bottom style="medium"/>
    </border>
    <border>
      <left style="thin"/>
      <right/>
      <top style="medium"/>
      <bottom style="medium"/>
    </border>
    <border>
      <left/>
      <right/>
      <top style="thin"/>
      <bottom/>
    </border>
    <border>
      <left style="thin"/>
      <right style="medium"/>
      <top style="thin"/>
      <bottom style="thin"/>
    </border>
    <border>
      <left style="thin"/>
      <right style="medium"/>
      <top/>
      <bottom style="thin"/>
    </border>
    <border>
      <left style="thin"/>
      <right style="medium"/>
      <top/>
      <bottom/>
    </border>
    <border>
      <left/>
      <right style="medium"/>
      <top style="medium"/>
      <bottom style="medium"/>
    </border>
    <border>
      <left style="medium"/>
      <right/>
      <top/>
      <bottom style="thin"/>
    </border>
    <border>
      <left style="medium"/>
      <right/>
      <top style="thin"/>
      <bottom style="thin"/>
    </border>
    <border>
      <left style="medium"/>
      <right/>
      <top style="thin"/>
      <bottom style="medium"/>
    </border>
    <border>
      <left style="medium"/>
      <right/>
      <top style="thin"/>
      <bottom/>
    </border>
    <border>
      <left style="thin"/>
      <right style="thin"/>
      <top/>
      <bottom style="medium"/>
    </border>
    <border>
      <left style="thin"/>
      <right/>
      <top/>
      <bottom style="medium"/>
    </border>
    <border>
      <left style="thin"/>
      <right style="medium"/>
      <top style="medium"/>
      <bottom style="thin"/>
    </border>
    <border>
      <left style="medium"/>
      <right style="thin"/>
      <top style="medium"/>
      <bottom style="thin"/>
    </border>
    <border>
      <left style="medium"/>
      <right style="thin"/>
      <top style="thin"/>
      <bottom style="thin"/>
    </border>
    <border>
      <left/>
      <right style="thin"/>
      <top style="thin"/>
      <bottom style="medium"/>
    </border>
    <border>
      <left style="medium"/>
      <right/>
      <top style="medium"/>
      <bottom style="thin"/>
    </border>
    <border>
      <left/>
      <right style="medium"/>
      <top style="medium"/>
      <bottom style="thin"/>
    </border>
    <border>
      <left/>
      <right style="medium"/>
      <top style="thin"/>
      <bottom style="thin"/>
    </border>
    <border>
      <left/>
      <right style="medium"/>
      <top style="thin"/>
      <bottom style="medium"/>
    </border>
    <border>
      <left style="medium"/>
      <right style="thin"/>
      <top/>
      <bottom style="thin"/>
    </border>
    <border>
      <left style="thin"/>
      <right/>
      <top style="medium"/>
      <bottom style="thin"/>
    </border>
    <border>
      <left style="thin"/>
      <right style="thin"/>
      <top style="medium"/>
      <bottom/>
    </border>
    <border>
      <left/>
      <right style="thin"/>
      <top style="medium"/>
      <bottom style="thin"/>
    </border>
    <border>
      <left/>
      <right/>
      <top/>
      <bottom style="thin"/>
    </border>
    <border>
      <left style="medium"/>
      <right/>
      <top style="medium"/>
      <bottom/>
    </border>
    <border>
      <left/>
      <right/>
      <top style="medium"/>
      <bottom/>
    </border>
    <border>
      <left style="medium"/>
      <right style="medium"/>
      <top style="medium"/>
      <bottom/>
    </border>
    <border>
      <left style="medium"/>
      <right style="medium"/>
      <top/>
      <bottom/>
    </border>
    <border>
      <left style="medium"/>
      <right style="thin"/>
      <top/>
      <bottom style="medium"/>
    </border>
    <border>
      <left/>
      <right/>
      <top/>
      <bottom style="medium"/>
    </border>
    <border>
      <left style="medium"/>
      <right/>
      <top/>
      <bottom style="medium"/>
    </border>
    <border>
      <left style="medium"/>
      <right style="medium"/>
      <top/>
      <bottom style="medium"/>
    </border>
    <border>
      <left style="medium"/>
      <right style="medium"/>
      <top style="medium"/>
      <bottom style="medium"/>
    </border>
    <border>
      <left style="thin"/>
      <right style="medium"/>
      <top/>
      <bottom style="medium"/>
    </border>
    <border>
      <left/>
      <right style="medium"/>
      <top style="medium"/>
      <bottom/>
    </border>
    <border>
      <left/>
      <right style="medium"/>
      <top/>
      <bottom/>
    </border>
    <border>
      <left/>
      <right style="medium"/>
      <top/>
      <bottom style="medium"/>
    </border>
    <border>
      <left/>
      <right style="thin"/>
      <top/>
      <bottom style="medium"/>
    </border>
    <border>
      <left/>
      <right style="medium"/>
      <top style="thin"/>
      <bottom/>
    </border>
    <border>
      <left style="medium"/>
      <right style="medium"/>
      <top style="thin"/>
      <bottom/>
    </border>
    <border>
      <left/>
      <right/>
      <top style="thin"/>
      <bottom style="thin"/>
    </border>
    <border>
      <left style="medium"/>
      <right style="thin"/>
      <top/>
      <bottom/>
    </border>
    <border>
      <left style="medium"/>
      <right style="thin"/>
      <top style="medium"/>
      <bottom/>
    </border>
    <border>
      <left/>
      <right style="thin"/>
      <top style="medium"/>
      <bottom/>
    </border>
    <border>
      <left style="thin"/>
      <right style="thin"/>
      <top style="thin"/>
      <bottom style="double"/>
    </border>
    <border>
      <left style="dotted"/>
      <right style="dotted"/>
      <top style="dotted"/>
      <bottom/>
    </border>
    <border>
      <left/>
      <right style="dotted"/>
      <top style="dotted"/>
      <bottom/>
    </border>
    <border>
      <left style="dotted"/>
      <right style="dotted"/>
      <top style="dotted"/>
      <bottom style="dotted"/>
    </border>
    <border>
      <left/>
      <right style="dotted"/>
      <top style="dotted"/>
      <bottom style="dotted"/>
    </border>
    <border>
      <left style="dotted"/>
      <right style="dotted"/>
      <top/>
      <bottom style="dotted"/>
    </border>
    <border>
      <left/>
      <right style="dotted"/>
      <top/>
      <bottom style="dotted"/>
    </border>
    <border>
      <left/>
      <right style="thin">
        <color indexed="22"/>
      </right>
      <top/>
      <bottom style="thin">
        <color indexed="22"/>
      </bottom>
    </border>
    <border>
      <left/>
      <right style="medium">
        <color indexed="22"/>
      </right>
      <top/>
      <bottom style="thin">
        <color indexed="22"/>
      </bottom>
    </border>
    <border>
      <left style="thin">
        <color indexed="22"/>
      </left>
      <right style="medium">
        <color indexed="22"/>
      </right>
      <top/>
      <bottom style="thin">
        <color indexed="22"/>
      </bottom>
    </border>
    <border>
      <left/>
      <right style="thin">
        <color indexed="22"/>
      </right>
      <top/>
      <bottom style="medium">
        <color indexed="22"/>
      </bottom>
    </border>
    <border>
      <left/>
      <right style="medium">
        <color indexed="22"/>
      </right>
      <top/>
      <bottom style="medium">
        <color indexed="22"/>
      </bottom>
    </border>
    <border>
      <left style="thin">
        <color indexed="22"/>
      </left>
      <right style="medium">
        <color indexed="22"/>
      </right>
      <top/>
      <bottom style="medium">
        <color indexed="22"/>
      </bottom>
    </border>
    <border>
      <left/>
      <right style="thin">
        <color indexed="22"/>
      </right>
      <top style="thin">
        <color indexed="22"/>
      </top>
      <bottom style="medium">
        <color indexed="22"/>
      </bottom>
    </border>
    <border>
      <left/>
      <right style="medium">
        <color indexed="22"/>
      </right>
      <top style="thin">
        <color indexed="22"/>
      </top>
      <bottom style="medium">
        <color indexed="22"/>
      </bottom>
    </border>
    <border>
      <left style="thin">
        <color indexed="22"/>
      </left>
      <right style="medium">
        <color indexed="22"/>
      </right>
      <top style="thin">
        <color indexed="22"/>
      </top>
      <bottom style="medium">
        <color indexed="22"/>
      </bottom>
    </border>
    <border>
      <left/>
      <right/>
      <top style="medium"/>
      <bottom style="thin"/>
    </border>
    <border>
      <left/>
      <right/>
      <top style="thin"/>
      <bottom style="medium"/>
    </border>
    <border>
      <left style="thin"/>
      <right/>
      <top style="medium"/>
      <bottom/>
    </border>
    <border>
      <left style="thin"/>
      <right style="medium"/>
      <top style="medium"/>
      <bottom/>
    </border>
    <border>
      <left/>
      <right style="medium"/>
      <top/>
      <bottom style="thin"/>
    </border>
  </borders>
  <cellStyleXfs count="3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1" fillId="16" borderId="0" applyNumberFormat="0" applyBorder="0" applyAlignment="0" applyProtection="0"/>
    <xf numFmtId="0" fontId="20" fillId="17" borderId="0" applyNumberFormat="0" applyBorder="0" applyAlignment="0" applyProtection="0"/>
    <xf numFmtId="0" fontId="21" fillId="17" borderId="0" applyNumberFormat="0" applyBorder="0" applyAlignment="0" applyProtection="0"/>
    <xf numFmtId="0" fontId="20" fillId="18" borderId="0" applyNumberFormat="0" applyBorder="0" applyAlignment="0" applyProtection="0"/>
    <xf numFmtId="0" fontId="21" fillId="18" borderId="0" applyNumberFormat="0" applyBorder="0" applyAlignment="0" applyProtection="0"/>
    <xf numFmtId="0" fontId="20" fillId="13" borderId="0" applyNumberFormat="0" applyBorder="0" applyAlignment="0" applyProtection="0"/>
    <xf numFmtId="0" fontId="21" fillId="13" borderId="0" applyNumberFormat="0" applyBorder="0" applyAlignment="0" applyProtection="0"/>
    <xf numFmtId="0" fontId="20" fillId="14" borderId="0" applyNumberFormat="0" applyBorder="0" applyAlignment="0" applyProtection="0"/>
    <xf numFmtId="0" fontId="21" fillId="14" borderId="0" applyNumberFormat="0" applyBorder="0" applyAlignment="0" applyProtection="0"/>
    <xf numFmtId="0" fontId="20" fillId="19"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3" fillId="7" borderId="1" applyNumberFormat="0" applyAlignment="0" applyProtection="0"/>
    <xf numFmtId="0" fontId="24" fillId="4" borderId="0" applyNumberFormat="0" applyBorder="0" applyAlignment="0" applyProtection="0"/>
    <xf numFmtId="0" fontId="25" fillId="20" borderId="1" applyNumberFormat="0" applyAlignment="0" applyProtection="0"/>
    <xf numFmtId="0" fontId="25" fillId="20" borderId="1" applyNumberFormat="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21" borderId="2" applyNumberFormat="0" applyAlignment="0" applyProtection="0"/>
    <xf numFmtId="0" fontId="29" fillId="21" borderId="2" applyNumberFormat="0" applyAlignment="0" applyProtection="0"/>
    <xf numFmtId="3" fontId="52" fillId="22" borderId="4" applyFont="0" applyFill="0" applyProtection="0">
      <alignment horizontal="right" vertical="center"/>
    </xf>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27" fillId="21" borderId="2" applyNumberFormat="0" applyAlignment="0" applyProtection="0"/>
    <xf numFmtId="0" fontId="33"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3" fillId="7" borderId="1"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4" borderId="0" applyNumberFormat="0" applyBorder="0" applyAlignment="0" applyProtection="0"/>
    <xf numFmtId="0" fontId="36" fillId="4" borderId="0" applyNumberFormat="0" applyBorder="0" applyAlignment="0" applyProtection="0"/>
    <xf numFmtId="0" fontId="24" fillId="4" borderId="0" applyNumberFormat="0" applyBorder="0" applyAlignment="0" applyProtection="0"/>
    <xf numFmtId="0" fontId="9" fillId="20" borderId="4" applyNumberFormat="0" applyFont="0" applyBorder="0" applyProtection="0">
      <alignment horizontal="center" vertical="center"/>
    </xf>
    <xf numFmtId="0" fontId="37" fillId="0" borderId="5"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5" fillId="22" borderId="8" applyFont="0" applyBorder="0">
      <alignment horizontal="center" wrapText="1"/>
      <protection/>
    </xf>
    <xf numFmtId="3" fontId="9" fillId="7" borderId="4" applyFont="0" applyProtection="0">
      <alignment horizontal="right" vertical="center"/>
    </xf>
    <xf numFmtId="10" fontId="9" fillId="7" borderId="4" applyFont="0" applyProtection="0">
      <alignment horizontal="right" vertical="center"/>
    </xf>
    <xf numFmtId="9" fontId="9" fillId="7" borderId="4" applyFont="0" applyProtection="0">
      <alignment horizontal="right" vertical="center"/>
    </xf>
    <xf numFmtId="0" fontId="9" fillId="7" borderId="8" applyNumberFormat="0" applyFont="0" applyBorder="0" applyProtection="0">
      <alignment horizontal="left" vertical="center"/>
    </xf>
    <xf numFmtId="0" fontId="40" fillId="0" borderId="0" applyNumberFormat="0" applyFill="0" applyBorder="0" applyAlignment="0" applyProtection="0"/>
    <xf numFmtId="0" fontId="28" fillId="0" borderId="3"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 borderId="0" applyNumberFormat="0" applyBorder="0" applyAlignment="0" applyProtection="0"/>
    <xf numFmtId="0" fontId="43" fillId="7" borderId="1" applyNumberFormat="0" applyAlignment="0" applyProtection="0"/>
    <xf numFmtId="0" fontId="43" fillId="7" borderId="1" applyNumberFormat="0" applyAlignment="0" applyProtection="0"/>
    <xf numFmtId="167" fontId="9" fillId="23" borderId="4" applyFont="0">
      <alignment vertical="center"/>
      <protection locked="0"/>
    </xf>
    <xf numFmtId="3" fontId="9" fillId="23" borderId="4" applyFont="0">
      <alignment horizontal="right" vertical="center"/>
      <protection locked="0"/>
    </xf>
    <xf numFmtId="168" fontId="9" fillId="23" borderId="4" applyFont="0">
      <alignment horizontal="right" vertical="center"/>
      <protection locked="0"/>
    </xf>
    <xf numFmtId="169" fontId="9" fillId="24" borderId="4" applyFont="0">
      <alignment vertical="center"/>
      <protection locked="0"/>
    </xf>
    <xf numFmtId="10" fontId="9" fillId="23" borderId="4" applyFont="0">
      <alignment horizontal="right" vertical="center"/>
      <protection locked="0"/>
    </xf>
    <xf numFmtId="9" fontId="9" fillId="23" borderId="9" applyFont="0">
      <alignment horizontal="right" vertical="center"/>
      <protection locked="0"/>
    </xf>
    <xf numFmtId="170" fontId="9" fillId="23" borderId="4" applyFont="0">
      <alignment horizontal="right" vertical="center"/>
      <protection locked="0"/>
    </xf>
    <xf numFmtId="171" fontId="9" fillId="23" borderId="9" applyFont="0">
      <alignment horizontal="right" vertical="center"/>
      <protection locked="0"/>
    </xf>
    <xf numFmtId="0" fontId="9" fillId="23" borderId="4" applyFont="0">
      <alignment horizontal="center" vertical="center" wrapText="1"/>
      <protection locked="0"/>
    </xf>
    <xf numFmtId="49" fontId="9" fillId="23" borderId="4" applyFont="0">
      <alignment vertical="center"/>
      <protection locked="0"/>
    </xf>
    <xf numFmtId="0" fontId="9" fillId="25" borderId="10" applyNumberFormat="0" applyFont="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4" fillId="4" borderId="0" applyNumberFormat="0" applyBorder="0" applyAlignment="0" applyProtection="0"/>
    <xf numFmtId="0" fontId="44" fillId="20" borderId="1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5" fillId="0" borderId="3" applyNumberFormat="0" applyFill="0" applyAlignment="0" applyProtection="0"/>
    <xf numFmtId="0" fontId="45" fillId="0" borderId="3" applyNumberFormat="0" applyFill="0" applyAlignment="0" applyProtection="0"/>
    <xf numFmtId="0" fontId="46" fillId="0" borderId="0" applyNumberFormat="0" applyFill="0" applyBorder="0" applyAlignment="0" applyProtection="0"/>
    <xf numFmtId="164" fontId="9" fillId="0" borderId="0" applyFill="0" applyBorder="0" applyAlignment="0" applyProtection="0"/>
    <xf numFmtId="164" fontId="9" fillId="0" borderId="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alignment/>
      <protection/>
    </xf>
    <xf numFmtId="0" fontId="50" fillId="26" borderId="0" applyNumberFormat="0" applyBorder="0" applyAlignment="0" applyProtection="0"/>
    <xf numFmtId="0" fontId="47" fillId="26"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18"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7" fillId="0" borderId="0">
      <alignment/>
      <protection/>
    </xf>
    <xf numFmtId="0" fontId="115" fillId="0" borderId="0">
      <alignment/>
      <protection/>
    </xf>
    <xf numFmtId="0" fontId="9" fillId="0" borderId="0">
      <alignment/>
      <protection/>
    </xf>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0" fillId="0" borderId="0">
      <alignment/>
      <protection/>
    </xf>
    <xf numFmtId="0" fontId="1"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0" fontId="83" fillId="0" borderId="0">
      <alignment/>
      <protection/>
    </xf>
    <xf numFmtId="0" fontId="1" fillId="0" borderId="0">
      <alignment/>
      <protection/>
    </xf>
    <xf numFmtId="3" fontId="9" fillId="4" borderId="4" applyFont="0">
      <alignment horizontal="right" vertical="center"/>
      <protection locked="0"/>
    </xf>
    <xf numFmtId="168" fontId="9" fillId="4" borderId="4" applyFont="0">
      <alignment horizontal="right" vertical="center"/>
      <protection locked="0"/>
    </xf>
    <xf numFmtId="10" fontId="9" fillId="4" borderId="4" applyFont="0">
      <alignment horizontal="right" vertical="center"/>
      <protection locked="0"/>
    </xf>
    <xf numFmtId="9" fontId="9" fillId="4" borderId="4" applyFont="0">
      <alignment horizontal="right" vertical="center"/>
      <protection locked="0"/>
    </xf>
    <xf numFmtId="170" fontId="9" fillId="4" borderId="4" applyFont="0">
      <alignment horizontal="right" vertical="center"/>
      <protection locked="0"/>
    </xf>
    <xf numFmtId="171" fontId="9" fillId="4" borderId="9" applyFont="0">
      <alignment horizontal="right" vertical="center"/>
      <protection locked="0"/>
    </xf>
    <xf numFmtId="0" fontId="9" fillId="4" borderId="4" applyFont="0">
      <alignment horizontal="center" vertical="center" wrapText="1"/>
      <protection locked="0"/>
    </xf>
    <xf numFmtId="0" fontId="9" fillId="4" borderId="4" applyNumberFormat="0" applyFont="0">
      <alignment horizontal="center" vertical="center" wrapText="1"/>
      <protection locked="0"/>
    </xf>
    <xf numFmtId="0" fontId="48" fillId="0" borderId="12" applyNumberFormat="0" applyFill="0" applyAlignment="0" applyProtection="0"/>
    <xf numFmtId="0" fontId="49" fillId="20" borderId="11" applyNumberFormat="0" applyAlignment="0" applyProtection="0"/>
    <xf numFmtId="0" fontId="49" fillId="20" borderId="11" applyNumberFormat="0" applyAlignment="0" applyProtection="0"/>
    <xf numFmtId="0" fontId="44" fillId="20" borderId="1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9" fillId="6" borderId="4" applyFont="0">
      <alignment horizontal="right" vertical="center"/>
      <protection locked="0"/>
    </xf>
    <xf numFmtId="0" fontId="42" fillId="3" borderId="0" applyNumberFormat="0" applyBorder="0" applyAlignment="0" applyProtection="0"/>
    <xf numFmtId="0" fontId="44" fillId="20" borderId="11" applyNumberFormat="0" applyAlignment="0" applyProtection="0"/>
    <xf numFmtId="0" fontId="50" fillId="26" borderId="0" applyNumberFormat="0" applyBorder="0" applyAlignment="0" applyProtection="0"/>
    <xf numFmtId="172" fontId="9" fillId="22" borderId="4" applyFont="0">
      <alignment horizontal="center" vertical="center"/>
      <protection/>
    </xf>
    <xf numFmtId="3" fontId="9" fillId="22" borderId="4" applyFont="0">
      <alignment horizontal="right" vertical="center"/>
      <protection/>
    </xf>
    <xf numFmtId="173" fontId="9" fillId="22" borderId="4" applyFont="0">
      <alignment horizontal="right" vertical="center"/>
      <protection/>
    </xf>
    <xf numFmtId="168" fontId="9" fillId="22" borderId="4" applyFont="0">
      <alignment horizontal="right" vertical="center"/>
      <protection/>
    </xf>
    <xf numFmtId="10" fontId="9" fillId="22" borderId="4" applyFont="0">
      <alignment horizontal="right" vertical="center"/>
      <protection/>
    </xf>
    <xf numFmtId="9" fontId="9" fillId="22" borderId="4" applyFont="0">
      <alignment horizontal="right" vertical="center"/>
      <protection/>
    </xf>
    <xf numFmtId="166" fontId="9" fillId="22" borderId="4" applyFont="0">
      <alignment horizontal="center" wrapText="1"/>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167" fontId="9" fillId="27" borderId="4" applyFont="0">
      <alignment vertical="center"/>
      <protection/>
    </xf>
    <xf numFmtId="1" fontId="9" fillId="27" borderId="4" applyFont="0">
      <alignment horizontal="right" vertical="center"/>
      <protection/>
    </xf>
    <xf numFmtId="169" fontId="9" fillId="27" borderId="4" applyFont="0">
      <alignment vertical="center"/>
      <protection/>
    </xf>
    <xf numFmtId="9" fontId="9" fillId="27" borderId="4" applyFont="0">
      <alignment horizontal="right" vertical="center"/>
      <protection/>
    </xf>
    <xf numFmtId="170" fontId="9" fillId="27" borderId="4" applyFont="0">
      <alignment horizontal="right" vertical="center"/>
      <protection/>
    </xf>
    <xf numFmtId="10" fontId="9" fillId="27" borderId="4" applyFont="0">
      <alignment horizontal="right" vertical="center"/>
      <protection/>
    </xf>
    <xf numFmtId="0" fontId="9" fillId="27" borderId="4" applyFont="0">
      <alignment horizontal="center" vertical="center" wrapText="1"/>
      <protection/>
    </xf>
    <xf numFmtId="49" fontId="9" fillId="27" borderId="4" applyFont="0">
      <alignment vertical="center"/>
      <protection/>
    </xf>
    <xf numFmtId="169" fontId="9" fillId="28" borderId="4" applyFont="0">
      <alignment vertical="center"/>
      <protection/>
    </xf>
    <xf numFmtId="9" fontId="9" fillId="28" borderId="4" applyFont="0">
      <alignment horizontal="right" vertical="center"/>
      <protection/>
    </xf>
    <xf numFmtId="167" fontId="9" fillId="29" borderId="4">
      <alignment vertical="center"/>
      <protection/>
    </xf>
    <xf numFmtId="169" fontId="9" fillId="3" borderId="4" applyFont="0">
      <alignment horizontal="right" vertical="center"/>
      <protection/>
    </xf>
    <xf numFmtId="1" fontId="9" fillId="3" borderId="4" applyFont="0">
      <alignment horizontal="right" vertical="center"/>
      <protection/>
    </xf>
    <xf numFmtId="169" fontId="9" fillId="3" borderId="4" applyFont="0">
      <alignment vertical="center"/>
      <protection/>
    </xf>
    <xf numFmtId="168" fontId="9" fillId="3" borderId="4" applyFont="0">
      <alignment vertical="center"/>
      <protection/>
    </xf>
    <xf numFmtId="10" fontId="9" fillId="3" borderId="4" applyFont="0">
      <alignment horizontal="right" vertical="center"/>
      <protection/>
    </xf>
    <xf numFmtId="9" fontId="9" fillId="3" borderId="4" applyFont="0">
      <alignment horizontal="right" vertical="center"/>
      <protection/>
    </xf>
    <xf numFmtId="170" fontId="9" fillId="3" borderId="4" applyFont="0">
      <alignment horizontal="right" vertical="center"/>
      <protection/>
    </xf>
    <xf numFmtId="10" fontId="9" fillId="3" borderId="13" applyFont="0">
      <alignment horizontal="right" vertical="center"/>
      <protection/>
    </xf>
    <xf numFmtId="0" fontId="9" fillId="3" borderId="4" applyFont="0">
      <alignment horizontal="center" vertical="center" wrapText="1"/>
      <protection/>
    </xf>
    <xf numFmtId="49" fontId="9" fillId="3" borderId="4" applyFont="0">
      <alignment vertical="center"/>
      <protection/>
    </xf>
    <xf numFmtId="0" fontId="26" fillId="20" borderId="1" applyNumberFormat="0" applyAlignment="0" applyProtection="0"/>
    <xf numFmtId="0" fontId="35" fillId="0" borderId="0" applyNumberFormat="0" applyFill="0" applyBorder="0" applyAlignment="0" applyProtection="0"/>
    <xf numFmtId="0" fontId="46"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0" fillId="0" borderId="0" applyNumberFormat="0" applyFill="0" applyBorder="0" applyAlignment="0" applyProtection="0"/>
    <xf numFmtId="0" fontId="48" fillId="0" borderId="12" applyNumberFormat="0" applyFill="0" applyAlignment="0" applyProtection="0"/>
    <xf numFmtId="0" fontId="51" fillId="0" borderId="12"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83" fillId="0" borderId="0" applyFont="0" applyFill="0" applyBorder="0" applyAlignment="0" applyProtection="0"/>
  </cellStyleXfs>
  <cellXfs count="1657">
    <xf numFmtId="0" fontId="0" fillId="0" borderId="0" xfId="0" applyAlignment="1">
      <alignment/>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wrapText="1"/>
    </xf>
    <xf numFmtId="49" fontId="6" fillId="0" borderId="14" xfId="0" applyNumberFormat="1" applyFont="1" applyFill="1" applyBorder="1" applyAlignment="1">
      <alignment horizontal="left" vertical="center" wrapText="1"/>
    </xf>
    <xf numFmtId="0" fontId="2" fillId="0" borderId="15" xfId="0"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0" fontId="2" fillId="0" borderId="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0" borderId="17" xfId="0" applyFont="1" applyFill="1" applyBorder="1" applyAlignment="1">
      <alignment vertical="center" wrapText="1"/>
    </xf>
    <xf numFmtId="0" fontId="2" fillId="0" borderId="13" xfId="0" applyFont="1" applyFill="1" applyBorder="1" applyAlignment="1">
      <alignment horizontal="left" vertical="center" wrapText="1" indent="1"/>
    </xf>
    <xf numFmtId="0" fontId="2" fillId="0" borderId="4" xfId="0" applyFont="1" applyFill="1" applyBorder="1" applyAlignment="1">
      <alignment vertical="center" wrapText="1"/>
    </xf>
    <xf numFmtId="0" fontId="2" fillId="0" borderId="13" xfId="0" applyFont="1" applyFill="1" applyBorder="1" applyAlignment="1">
      <alignment horizontal="left" vertical="center" wrapText="1" indent="2"/>
    </xf>
    <xf numFmtId="0" fontId="0" fillId="0" borderId="4" xfId="0" applyFont="1" applyFill="1" applyBorder="1" applyAlignment="1" applyProtection="1">
      <alignment horizontal="left" vertical="center" wrapText="1" indent="3"/>
      <protection/>
    </xf>
    <xf numFmtId="0" fontId="3" fillId="0" borderId="13" xfId="0" applyFont="1" applyFill="1" applyBorder="1" applyAlignment="1">
      <alignment horizontal="left" vertical="center" wrapText="1"/>
    </xf>
    <xf numFmtId="0" fontId="7" fillId="0" borderId="13" xfId="0" applyFont="1" applyFill="1" applyBorder="1" applyAlignment="1">
      <alignment horizontal="left" vertical="center" wrapText="1" indent="1"/>
    </xf>
    <xf numFmtId="0" fontId="3" fillId="0" borderId="18" xfId="0" applyFont="1" applyFill="1" applyBorder="1" applyAlignment="1">
      <alignment horizontal="left" vertical="center" wrapText="1"/>
    </xf>
    <xf numFmtId="0" fontId="2" fillId="0" borderId="19" xfId="0" applyFont="1" applyFill="1" applyBorder="1" applyAlignment="1">
      <alignment vertical="center" wrapText="1"/>
    </xf>
    <xf numFmtId="0" fontId="2" fillId="0" borderId="9" xfId="0" applyFont="1" applyFill="1" applyBorder="1" applyAlignment="1">
      <alignment vertical="center" wrapText="1"/>
    </xf>
    <xf numFmtId="0" fontId="2" fillId="0" borderId="17" xfId="0" applyFont="1" applyFill="1" applyBorder="1" applyAlignment="1">
      <alignment horizontal="left" vertical="center" wrapText="1"/>
    </xf>
    <xf numFmtId="0" fontId="3" fillId="0" borderId="0" xfId="0" applyFont="1" applyAlignment="1">
      <alignment vertical="center"/>
    </xf>
    <xf numFmtId="0" fontId="3" fillId="0" borderId="13" xfId="0" applyFont="1" applyFill="1" applyBorder="1" applyAlignment="1">
      <alignment vertical="center"/>
    </xf>
    <xf numFmtId="0" fontId="2" fillId="0" borderId="13" xfId="0" applyFont="1" applyFill="1" applyBorder="1" applyAlignment="1">
      <alignment horizontal="left" vertical="center" wrapText="1" indent="3"/>
    </xf>
    <xf numFmtId="0" fontId="3" fillId="0" borderId="4"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2" fillId="0" borderId="20" xfId="0" applyFont="1" applyFill="1" applyBorder="1" applyAlignment="1">
      <alignment vertical="center" wrapText="1"/>
    </xf>
    <xf numFmtId="0" fontId="2" fillId="0" borderId="0" xfId="0" applyFont="1" applyAlignment="1">
      <alignment/>
    </xf>
    <xf numFmtId="0" fontId="4" fillId="20" borderId="20" xfId="0" applyFont="1" applyFill="1" applyBorder="1" applyAlignment="1">
      <alignment horizontal="center" vertical="top" wrapText="1"/>
    </xf>
    <xf numFmtId="0" fontId="4" fillId="20" borderId="21" xfId="0" applyFont="1" applyFill="1" applyBorder="1" applyAlignment="1">
      <alignment horizontal="center" vertical="top" wrapText="1"/>
    </xf>
    <xf numFmtId="0" fontId="10" fillId="0" borderId="22" xfId="267" applyFont="1" applyFill="1" applyBorder="1" applyAlignment="1">
      <alignment horizontal="left" vertical="center" wrapText="1"/>
      <protection/>
    </xf>
    <xf numFmtId="0" fontId="8" fillId="0" borderId="22" xfId="267" applyNumberFormat="1" applyFont="1" applyFill="1" applyBorder="1" applyAlignment="1">
      <alignment horizontal="left" vertical="center" wrapText="1"/>
      <protection/>
    </xf>
    <xf numFmtId="49" fontId="8" fillId="0" borderId="4" xfId="267" applyNumberFormat="1" applyFont="1" applyFill="1" applyBorder="1" applyAlignment="1">
      <alignment horizontal="left" vertical="top" wrapText="1"/>
      <protection/>
    </xf>
    <xf numFmtId="0" fontId="7" fillId="0" borderId="4" xfId="267" applyFont="1" applyFill="1" applyBorder="1" applyAlignment="1">
      <alignment horizontal="left" vertical="center" wrapText="1" indent="4"/>
      <protection/>
    </xf>
    <xf numFmtId="0" fontId="4" fillId="0" borderId="4" xfId="267" applyFont="1" applyFill="1" applyBorder="1" applyAlignment="1">
      <alignment horizontal="left" vertical="top" wrapText="1"/>
      <protection/>
    </xf>
    <xf numFmtId="0" fontId="8" fillId="0" borderId="4" xfId="267" applyFont="1" applyFill="1" applyBorder="1" applyAlignment="1">
      <alignment horizontal="left" vertical="center" wrapText="1"/>
      <protection/>
    </xf>
    <xf numFmtId="0" fontId="4" fillId="0" borderId="4" xfId="267" applyFont="1" applyFill="1" applyBorder="1" applyAlignment="1">
      <alignment horizontal="left" vertical="center" wrapText="1" indent="1"/>
      <protection/>
    </xf>
    <xf numFmtId="0" fontId="8" fillId="0" borderId="4" xfId="267" applyNumberFormat="1" applyFont="1" applyFill="1" applyBorder="1" applyAlignment="1">
      <alignment horizontal="left" vertical="center" wrapText="1"/>
      <protection/>
    </xf>
    <xf numFmtId="49" fontId="2" fillId="0" borderId="4" xfId="267" applyNumberFormat="1" applyFont="1" applyFill="1" applyBorder="1" applyAlignment="1">
      <alignment horizontal="left" vertical="top" wrapText="1"/>
      <protection/>
    </xf>
    <xf numFmtId="0" fontId="8" fillId="0" borderId="4" xfId="267" applyFont="1" applyFill="1" applyBorder="1" applyAlignment="1">
      <alignment horizontal="left" vertical="top" wrapText="1" indent="4"/>
      <protection/>
    </xf>
    <xf numFmtId="0" fontId="2" fillId="0" borderId="4" xfId="267" applyFont="1" applyFill="1" applyBorder="1" applyAlignment="1">
      <alignment horizontal="left" vertical="center" wrapText="1" indent="3"/>
      <protection/>
    </xf>
    <xf numFmtId="49" fontId="8" fillId="0" borderId="4" xfId="267" applyNumberFormat="1" applyFont="1" applyFill="1" applyBorder="1" applyAlignment="1" quotePrefix="1">
      <alignment horizontal="left" vertical="top" wrapText="1"/>
      <protection/>
    </xf>
    <xf numFmtId="0" fontId="8" fillId="0" borderId="4" xfId="267" applyFont="1" applyFill="1" applyBorder="1" applyAlignment="1">
      <alignment horizontal="left" vertical="center" wrapText="1" indent="3"/>
      <protection/>
    </xf>
    <xf numFmtId="0" fontId="8" fillId="0" borderId="4" xfId="267" applyFont="1" applyFill="1" applyBorder="1" applyAlignment="1">
      <alignment horizontal="left" vertical="center" wrapText="1" indent="4"/>
      <protection/>
    </xf>
    <xf numFmtId="0" fontId="3" fillId="0" borderId="4" xfId="267" applyFont="1" applyFill="1" applyBorder="1" applyAlignment="1">
      <alignment horizontal="left" vertical="center" wrapText="1" indent="2"/>
      <protection/>
    </xf>
    <xf numFmtId="0" fontId="3" fillId="0" borderId="4" xfId="267" applyFont="1" applyFill="1" applyBorder="1" applyAlignment="1">
      <alignment horizontal="left" vertical="center" wrapText="1" indent="1"/>
      <protection/>
    </xf>
    <xf numFmtId="49" fontId="2" fillId="0" borderId="4" xfId="267" applyNumberFormat="1" applyFont="1" applyFill="1" applyBorder="1" applyAlignment="1">
      <alignment horizontal="left" vertical="center" wrapText="1"/>
      <protection/>
    </xf>
    <xf numFmtId="49" fontId="2" fillId="0" borderId="4" xfId="267" applyNumberFormat="1" applyFont="1" applyFill="1" applyBorder="1" applyAlignment="1" quotePrefix="1">
      <alignment horizontal="left" vertical="top" wrapText="1"/>
      <protection/>
    </xf>
    <xf numFmtId="0" fontId="2" fillId="0" borderId="4" xfId="267" applyFont="1" applyFill="1" applyBorder="1" applyAlignment="1">
      <alignment horizontal="left" vertical="center" wrapText="1" indent="4"/>
      <protection/>
    </xf>
    <xf numFmtId="0" fontId="2" fillId="0" borderId="4" xfId="267" applyNumberFormat="1" applyFont="1" applyFill="1" applyBorder="1" applyAlignment="1" quotePrefix="1">
      <alignment horizontal="left" vertical="top" wrapText="1"/>
      <protection/>
    </xf>
    <xf numFmtId="0" fontId="4" fillId="0" borderId="4" xfId="267" applyFont="1" applyFill="1" applyBorder="1" applyAlignment="1">
      <alignment horizontal="left" vertical="center" wrapText="1" indent="2"/>
      <protection/>
    </xf>
    <xf numFmtId="49" fontId="8" fillId="0" borderId="4" xfId="267" applyNumberFormat="1" applyFont="1" applyFill="1" applyBorder="1" applyAlignment="1">
      <alignment horizontal="left" vertical="center" wrapText="1"/>
      <protection/>
    </xf>
    <xf numFmtId="0" fontId="8" fillId="0" borderId="23" xfId="267" applyFont="1" applyFill="1" applyBorder="1" applyAlignment="1">
      <alignment horizontal="left" vertical="center"/>
      <protection/>
    </xf>
    <xf numFmtId="0" fontId="8" fillId="0" borderId="0" xfId="267" applyFont="1" applyFill="1" applyBorder="1" applyAlignment="1">
      <alignment horizontal="left" vertical="center"/>
      <protection/>
    </xf>
    <xf numFmtId="0" fontId="14" fillId="0" borderId="23" xfId="267" applyFont="1" applyFill="1" applyBorder="1" applyAlignment="1">
      <alignment horizontal="right" vertical="center" wrapText="1"/>
      <protection/>
    </xf>
    <xf numFmtId="0" fontId="14" fillId="0" borderId="0" xfId="267" applyFont="1" applyFill="1" applyBorder="1" applyAlignment="1">
      <alignment horizontal="right" vertical="center" wrapText="1"/>
      <protection/>
    </xf>
    <xf numFmtId="0" fontId="15" fillId="0" borderId="0" xfId="0" applyFont="1" applyBorder="1" applyAlignment="1" applyProtection="1">
      <alignment horizontal="left" vertical="center" wrapText="1"/>
      <protection/>
    </xf>
    <xf numFmtId="0" fontId="15" fillId="0" borderId="0" xfId="0" applyFont="1" applyBorder="1" applyAlignment="1" applyProtection="1">
      <alignment horizontal="center" vertical="center" wrapText="1"/>
      <protection/>
    </xf>
    <xf numFmtId="0" fontId="2" fillId="0" borderId="0" xfId="0" applyFont="1" applyAlignment="1">
      <alignment vertical="center" wrapText="1"/>
    </xf>
    <xf numFmtId="0" fontId="16" fillId="0" borderId="0" xfId="0" applyFont="1" applyAlignment="1">
      <alignment vertical="center" wrapText="1"/>
    </xf>
    <xf numFmtId="0" fontId="2" fillId="0" borderId="0" xfId="0" applyFont="1" applyFill="1" applyBorder="1" applyAlignment="1">
      <alignment horizontal="left" vertical="center" wrapText="1"/>
    </xf>
    <xf numFmtId="0" fontId="4" fillId="20" borderId="24" xfId="0" applyFont="1" applyFill="1" applyBorder="1" applyAlignment="1">
      <alignment horizontal="center" vertical="top" wrapText="1"/>
    </xf>
    <xf numFmtId="0" fontId="4" fillId="20" borderId="9" xfId="0" applyFont="1" applyFill="1" applyBorder="1" applyAlignment="1">
      <alignment horizontal="center" vertical="top" wrapText="1"/>
    </xf>
    <xf numFmtId="0" fontId="4" fillId="20" borderId="25" xfId="0" applyFont="1" applyFill="1" applyBorder="1" applyAlignment="1">
      <alignment horizontal="center" vertical="top" wrapText="1"/>
    </xf>
    <xf numFmtId="0" fontId="3" fillId="0" borderId="22" xfId="0" applyFont="1" applyFill="1" applyBorder="1" applyAlignment="1">
      <alignment horizontal="left" vertical="center" wrapText="1"/>
    </xf>
    <xf numFmtId="0" fontId="2" fillId="0" borderId="22" xfId="0" applyFont="1" applyFill="1" applyBorder="1" applyAlignment="1">
      <alignment vertical="center" wrapText="1"/>
    </xf>
    <xf numFmtId="0" fontId="2" fillId="0" borderId="0" xfId="0" applyFont="1" applyAlignment="1" quotePrefix="1">
      <alignment vertical="center"/>
    </xf>
    <xf numFmtId="0" fontId="0" fillId="0" borderId="0" xfId="0" applyAlignment="1" quotePrefix="1">
      <alignment/>
    </xf>
    <xf numFmtId="0" fontId="2" fillId="0" borderId="20" xfId="0" applyFont="1" applyFill="1" applyBorder="1" applyAlignment="1">
      <alignment vertical="center"/>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xf>
    <xf numFmtId="0" fontId="4" fillId="20" borderId="26" xfId="0" applyFont="1" applyFill="1" applyBorder="1" applyAlignment="1">
      <alignment horizontal="center" vertical="top" wrapText="1"/>
    </xf>
    <xf numFmtId="0" fontId="4" fillId="0" borderId="27" xfId="0" applyFont="1" applyFill="1" applyBorder="1" applyAlignment="1">
      <alignment horizontal="center" vertical="top" wrapText="1"/>
    </xf>
    <xf numFmtId="0" fontId="15" fillId="20" borderId="28" xfId="0" applyFont="1" applyFill="1" applyBorder="1" applyAlignment="1" applyProtection="1">
      <alignment vertical="center"/>
      <protection/>
    </xf>
    <xf numFmtId="0" fontId="15" fillId="20" borderId="29" xfId="0" applyFont="1" applyFill="1" applyBorder="1" applyAlignment="1" applyProtection="1">
      <alignment vertical="center"/>
      <protection/>
    </xf>
    <xf numFmtId="0" fontId="15" fillId="20" borderId="30" xfId="0" applyFont="1" applyFill="1" applyBorder="1" applyAlignment="1" applyProtection="1">
      <alignment vertical="center"/>
      <protection/>
    </xf>
    <xf numFmtId="0" fontId="15" fillId="20" borderId="31" xfId="0" applyFont="1" applyFill="1" applyBorder="1" applyAlignment="1" applyProtection="1">
      <alignment vertical="center"/>
      <protection/>
    </xf>
    <xf numFmtId="0" fontId="15" fillId="0" borderId="27" xfId="0" applyFont="1" applyFill="1" applyBorder="1" applyAlignment="1" applyProtection="1">
      <alignment vertical="center"/>
      <protection/>
    </xf>
    <xf numFmtId="0" fontId="2" fillId="0" borderId="17" xfId="0" applyFont="1" applyFill="1" applyBorder="1" applyAlignment="1">
      <alignment vertical="center"/>
    </xf>
    <xf numFmtId="3" fontId="18" fillId="0" borderId="27" xfId="0" applyNumberFormat="1" applyFont="1" applyFill="1" applyBorder="1" applyAlignment="1">
      <alignment horizontal="center" vertical="center" wrapText="1"/>
    </xf>
    <xf numFmtId="0" fontId="2" fillId="0" borderId="4" xfId="0" applyFont="1" applyFill="1" applyBorder="1" applyAlignment="1">
      <alignment vertical="center"/>
    </xf>
    <xf numFmtId="0" fontId="15" fillId="20" borderId="32" xfId="0" applyFont="1" applyFill="1" applyBorder="1" applyAlignment="1" applyProtection="1">
      <alignment vertical="center"/>
      <protection/>
    </xf>
    <xf numFmtId="0" fontId="15" fillId="20" borderId="33" xfId="0" applyFont="1" applyFill="1" applyBorder="1" applyAlignment="1" applyProtection="1">
      <alignment vertical="center"/>
      <protection/>
    </xf>
    <xf numFmtId="3" fontId="9" fillId="0" borderId="27" xfId="144" applyNumberFormat="1" applyFill="1" applyBorder="1" applyAlignment="1" applyProtection="1">
      <alignment horizontal="center" vertical="center" wrapText="1"/>
      <protection/>
    </xf>
    <xf numFmtId="3" fontId="9" fillId="0" borderId="27" xfId="168" applyFont="1" applyFill="1" applyBorder="1" applyAlignment="1">
      <alignment horizontal="center" vertical="center" wrapText="1"/>
      <protection locked="0"/>
    </xf>
    <xf numFmtId="3" fontId="9" fillId="0" borderId="27" xfId="260" applyFont="1" applyFill="1" applyBorder="1" applyAlignment="1">
      <alignment horizontal="center" vertical="center" wrapText="1"/>
      <protection/>
    </xf>
    <xf numFmtId="3" fontId="2" fillId="0" borderId="27" xfId="0" applyNumberFormat="1" applyFont="1" applyFill="1" applyBorder="1" applyAlignment="1">
      <alignment horizontal="center" vertical="center" wrapText="1"/>
    </xf>
    <xf numFmtId="3" fontId="9" fillId="0" borderId="0" xfId="260" applyFont="1" applyFill="1" applyBorder="1" applyAlignment="1">
      <alignment horizontal="center" vertical="center" wrapText="1"/>
      <protection/>
    </xf>
    <xf numFmtId="3" fontId="9" fillId="0" borderId="0" xfId="168" applyFont="1" applyFill="1" applyBorder="1" applyAlignment="1">
      <alignment horizontal="center" vertical="center" wrapText="1"/>
      <protection locked="0"/>
    </xf>
    <xf numFmtId="0" fontId="15" fillId="21" borderId="32" xfId="0" applyFont="1" applyFill="1" applyBorder="1" applyAlignment="1" applyProtection="1">
      <alignment vertical="center"/>
      <protection/>
    </xf>
    <xf numFmtId="0" fontId="15" fillId="21" borderId="33" xfId="0" applyFont="1" applyFill="1" applyBorder="1" applyAlignment="1" applyProtection="1">
      <alignment vertical="center"/>
      <protection/>
    </xf>
    <xf numFmtId="0" fontId="15" fillId="0" borderId="0" xfId="0" applyFont="1" applyFill="1" applyBorder="1" applyAlignment="1" applyProtection="1">
      <alignment vertical="center"/>
      <protection/>
    </xf>
    <xf numFmtId="10" fontId="9" fillId="0" borderId="0" xfId="253" applyNumberFormat="1" applyFont="1" applyFill="1" applyBorder="1" applyAlignment="1" applyProtection="1">
      <alignment horizontal="center" vertical="center" wrapText="1"/>
      <protection locked="0"/>
    </xf>
    <xf numFmtId="3" fontId="2" fillId="22" borderId="4" xfId="0" applyNumberFormat="1" applyFont="1" applyFill="1" applyBorder="1" applyAlignment="1">
      <alignment horizontal="center" vertical="center"/>
    </xf>
    <xf numFmtId="0" fontId="2" fillId="0" borderId="4" xfId="0" applyFont="1" applyBorder="1" applyAlignment="1">
      <alignment horizontal="left" vertical="center" wrapText="1" indent="1"/>
    </xf>
    <xf numFmtId="0" fontId="2" fillId="0" borderId="20" xfId="0" applyFont="1" applyBorder="1" applyAlignment="1">
      <alignment horizontal="left" vertical="center" wrapText="1" indent="1"/>
    </xf>
    <xf numFmtId="3" fontId="2" fillId="22" borderId="4" xfId="0" applyNumberFormat="1" applyFont="1" applyFill="1" applyBorder="1" applyAlignment="1">
      <alignment vertical="center"/>
    </xf>
    <xf numFmtId="3" fontId="2" fillId="22" borderId="20" xfId="0" applyNumberFormat="1" applyFont="1" applyFill="1" applyBorder="1" applyAlignment="1">
      <alignment vertical="center"/>
    </xf>
    <xf numFmtId="0" fontId="3" fillId="0" borderId="18" xfId="0" applyFont="1" applyFill="1" applyBorder="1" applyAlignment="1">
      <alignment vertical="center" wrapText="1"/>
    </xf>
    <xf numFmtId="0" fontId="2" fillId="0" borderId="23"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34" xfId="0" applyFont="1" applyFill="1" applyBorder="1" applyAlignment="1">
      <alignment vertical="center" wrapText="1"/>
    </xf>
    <xf numFmtId="0" fontId="2" fillId="0" borderId="8" xfId="0" applyFont="1" applyFill="1" applyBorder="1" applyAlignment="1">
      <alignmen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vertical="center" wrapText="1"/>
    </xf>
    <xf numFmtId="0" fontId="4" fillId="20" borderId="28" xfId="0" applyFont="1" applyFill="1" applyBorder="1" applyAlignment="1">
      <alignment horizontal="center" vertical="center" wrapText="1"/>
    </xf>
    <xf numFmtId="0" fontId="4" fillId="20" borderId="29" xfId="0" applyFont="1" applyFill="1" applyBorder="1" applyAlignment="1">
      <alignment horizontal="center" vertical="center" wrapText="1"/>
    </xf>
    <xf numFmtId="0" fontId="3" fillId="20" borderId="30" xfId="0" applyFont="1" applyFill="1" applyBorder="1" applyAlignment="1">
      <alignment horizontal="center" vertical="center" wrapText="1"/>
    </xf>
    <xf numFmtId="0" fontId="3" fillId="20" borderId="36" xfId="0" applyFont="1" applyFill="1" applyBorder="1" applyAlignment="1">
      <alignment horizontal="center" vertical="center" wrapText="1"/>
    </xf>
    <xf numFmtId="0" fontId="4" fillId="20" borderId="3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16" xfId="0" applyFont="1" applyFill="1" applyBorder="1" applyAlignment="1">
      <alignment horizontal="left" vertical="center" wrapText="1" indent="2"/>
    </xf>
    <xf numFmtId="0" fontId="3" fillId="0" borderId="37" xfId="0" applyFont="1" applyFill="1" applyBorder="1" applyAlignment="1">
      <alignment horizontal="left" vertical="center" wrapText="1"/>
    </xf>
    <xf numFmtId="0" fontId="3" fillId="20" borderId="18" xfId="0" applyFont="1" applyFill="1" applyBorder="1" applyAlignment="1">
      <alignment vertical="center" wrapText="1"/>
    </xf>
    <xf numFmtId="0" fontId="2" fillId="20" borderId="4" xfId="0" applyFont="1" applyFill="1" applyBorder="1" applyAlignment="1">
      <alignment vertical="center" wrapText="1"/>
    </xf>
    <xf numFmtId="0" fontId="2" fillId="20" borderId="8" xfId="0" applyFont="1" applyFill="1" applyBorder="1" applyAlignment="1">
      <alignment vertical="center" wrapText="1"/>
    </xf>
    <xf numFmtId="0" fontId="2" fillId="20" borderId="8" xfId="0" applyFont="1" applyFill="1" applyBorder="1" applyAlignment="1">
      <alignment horizontal="center" vertical="center" wrapText="1"/>
    </xf>
    <xf numFmtId="0" fontId="3" fillId="20" borderId="13" xfId="0" applyFont="1" applyFill="1" applyBorder="1" applyAlignment="1">
      <alignment horizontal="left" vertical="center" wrapText="1"/>
    </xf>
    <xf numFmtId="0" fontId="2" fillId="20" borderId="15" xfId="0" applyFont="1" applyFill="1" applyBorder="1" applyAlignment="1">
      <alignment vertical="center" wrapText="1"/>
    </xf>
    <xf numFmtId="0" fontId="2" fillId="20" borderId="23" xfId="0" applyFont="1" applyFill="1" applyBorder="1" applyAlignment="1">
      <alignment vertical="center" wrapText="1"/>
    </xf>
    <xf numFmtId="0" fontId="2" fillId="20" borderId="23" xfId="0" applyFont="1" applyFill="1" applyBorder="1" applyAlignment="1">
      <alignment horizontal="center" vertical="center" wrapText="1"/>
    </xf>
    <xf numFmtId="0" fontId="2" fillId="20" borderId="17" xfId="0" applyFont="1" applyFill="1" applyBorder="1" applyAlignment="1">
      <alignment vertical="center" wrapText="1"/>
    </xf>
    <xf numFmtId="0" fontId="2" fillId="20" borderId="34" xfId="0" applyFont="1" applyFill="1" applyBorder="1" applyAlignment="1">
      <alignment vertical="center" wrapText="1"/>
    </xf>
    <xf numFmtId="0" fontId="3" fillId="20" borderId="4" xfId="0" applyFont="1" applyFill="1" applyBorder="1" applyAlignment="1">
      <alignment horizontal="left" vertical="center" wrapText="1"/>
    </xf>
    <xf numFmtId="0" fontId="3" fillId="20" borderId="4" xfId="0" applyFont="1" applyFill="1" applyBorder="1" applyAlignment="1">
      <alignment vertical="center" wrapText="1"/>
    </xf>
    <xf numFmtId="0" fontId="2" fillId="20" borderId="34" xfId="0" applyFont="1" applyFill="1" applyBorder="1" applyAlignment="1">
      <alignment horizontal="center" vertical="center" wrapText="1"/>
    </xf>
    <xf numFmtId="0" fontId="3" fillId="20" borderId="17" xfId="0" applyFont="1" applyFill="1" applyBorder="1" applyAlignment="1">
      <alignment horizontal="left" vertical="center" wrapText="1"/>
    </xf>
    <xf numFmtId="0" fontId="3" fillId="20" borderId="14" xfId="0" applyFont="1" applyFill="1" applyBorder="1" applyAlignment="1">
      <alignment vertical="center"/>
    </xf>
    <xf numFmtId="0" fontId="3" fillId="20" borderId="16" xfId="0" applyFont="1" applyFill="1" applyBorder="1" applyAlignment="1">
      <alignment horizontal="left" vertical="center" wrapText="1"/>
    </xf>
    <xf numFmtId="0" fontId="7" fillId="20" borderId="4" xfId="267" applyFont="1" applyFill="1" applyBorder="1" applyAlignment="1">
      <alignment horizontal="left" vertical="center" wrapText="1" indent="4"/>
      <protection/>
    </xf>
    <xf numFmtId="0" fontId="8" fillId="20" borderId="4" xfId="267" applyFont="1" applyFill="1" applyBorder="1" applyAlignment="1">
      <alignment vertical="top" wrapText="1"/>
      <protection/>
    </xf>
    <xf numFmtId="0" fontId="4" fillId="20" borderId="4" xfId="267" applyFont="1" applyFill="1" applyBorder="1" applyAlignment="1">
      <alignment horizontal="left" vertical="center" wrapText="1" indent="1"/>
      <protection/>
    </xf>
    <xf numFmtId="3" fontId="2" fillId="0" borderId="38" xfId="0" applyNumberFormat="1" applyFont="1" applyFill="1" applyBorder="1" applyAlignment="1">
      <alignment horizontal="right" vertical="center" wrapText="1"/>
    </xf>
    <xf numFmtId="3" fontId="2" fillId="0" borderId="39" xfId="0" applyNumberFormat="1" applyFont="1" applyFill="1" applyBorder="1" applyAlignment="1">
      <alignment horizontal="right" vertical="center" wrapText="1"/>
    </xf>
    <xf numFmtId="3" fontId="8" fillId="0" borderId="38" xfId="0" applyNumberFormat="1" applyFont="1" applyFill="1" applyBorder="1" applyAlignment="1">
      <alignment horizontal="right" vertical="center" wrapText="1"/>
    </xf>
    <xf numFmtId="3" fontId="3" fillId="0" borderId="40" xfId="0" applyNumberFormat="1" applyFont="1" applyFill="1" applyBorder="1" applyAlignment="1">
      <alignment horizontal="right" vertical="center" wrapText="1"/>
    </xf>
    <xf numFmtId="3" fontId="3" fillId="0" borderId="38" xfId="0" applyNumberFormat="1" applyFont="1" applyFill="1" applyBorder="1" applyAlignment="1">
      <alignment horizontal="right" vertical="center" wrapText="1"/>
    </xf>
    <xf numFmtId="3" fontId="3" fillId="0" borderId="39" xfId="0" applyNumberFormat="1" applyFont="1" applyFill="1" applyBorder="1" applyAlignment="1">
      <alignment horizontal="right" vertical="center" wrapText="1"/>
    </xf>
    <xf numFmtId="3" fontId="3" fillId="0" borderId="25" xfId="0" applyNumberFormat="1" applyFont="1" applyFill="1" applyBorder="1" applyAlignment="1">
      <alignment horizontal="right" vertical="center" wrapText="1"/>
    </xf>
    <xf numFmtId="3" fontId="3" fillId="20" borderId="38" xfId="0" applyNumberFormat="1" applyFont="1" applyFill="1" applyBorder="1" applyAlignment="1">
      <alignment horizontal="right" vertical="center" wrapText="1"/>
    </xf>
    <xf numFmtId="3" fontId="3" fillId="20" borderId="40" xfId="0" applyNumberFormat="1" applyFont="1" applyFill="1" applyBorder="1" applyAlignment="1">
      <alignment horizontal="right" vertical="center" wrapText="1"/>
    </xf>
    <xf numFmtId="1" fontId="3" fillId="20" borderId="38" xfId="0" applyNumberFormat="1" applyFont="1" applyFill="1" applyBorder="1" applyAlignment="1">
      <alignment horizontal="right" vertical="center"/>
    </xf>
    <xf numFmtId="3" fontId="3" fillId="20" borderId="39" xfId="0" applyNumberFormat="1" applyFont="1" applyFill="1" applyBorder="1" applyAlignment="1">
      <alignment horizontal="right" vertical="center"/>
    </xf>
    <xf numFmtId="0" fontId="3" fillId="20" borderId="39" xfId="0" applyFont="1" applyFill="1" applyBorder="1" applyAlignment="1">
      <alignment horizontal="right" vertical="center" wrapText="1"/>
    </xf>
    <xf numFmtId="0" fontId="3" fillId="0" borderId="38" xfId="0" applyFont="1" applyFill="1" applyBorder="1" applyAlignment="1">
      <alignment horizontal="right" vertical="center" wrapText="1"/>
    </xf>
    <xf numFmtId="1" fontId="3" fillId="0" borderId="38" xfId="0" applyNumberFormat="1" applyFont="1" applyFill="1" applyBorder="1" applyAlignment="1">
      <alignment horizontal="right" vertical="center" wrapText="1"/>
    </xf>
    <xf numFmtId="3" fontId="3" fillId="20" borderId="39" xfId="0" applyNumberFormat="1" applyFont="1" applyFill="1" applyBorder="1" applyAlignment="1">
      <alignment horizontal="right" vertical="center" wrapText="1"/>
    </xf>
    <xf numFmtId="3" fontId="3" fillId="0" borderId="21" xfId="0" applyNumberFormat="1" applyFont="1" applyFill="1" applyBorder="1" applyAlignment="1">
      <alignment horizontal="right" vertical="center" wrapText="1"/>
    </xf>
    <xf numFmtId="0" fontId="4" fillId="20" borderId="35" xfId="0" applyFont="1" applyFill="1" applyBorder="1" applyAlignment="1">
      <alignment horizontal="center" vertical="top" wrapText="1"/>
    </xf>
    <xf numFmtId="0" fontId="15" fillId="20" borderId="36" xfId="0" applyFont="1" applyFill="1" applyBorder="1" applyAlignment="1" applyProtection="1">
      <alignment vertical="center"/>
      <protection/>
    </xf>
    <xf numFmtId="0" fontId="2" fillId="0" borderId="34" xfId="0" applyFont="1" applyFill="1" applyBorder="1" applyAlignment="1">
      <alignment vertical="center"/>
    </xf>
    <xf numFmtId="0" fontId="2" fillId="0" borderId="8" xfId="0" applyFont="1" applyFill="1" applyBorder="1" applyAlignment="1">
      <alignment vertical="center"/>
    </xf>
    <xf numFmtId="0" fontId="2" fillId="0" borderId="34" xfId="0" applyFont="1" applyFill="1" applyBorder="1" applyAlignment="1">
      <alignment horizontal="center" vertical="center"/>
    </xf>
    <xf numFmtId="0" fontId="2" fillId="0" borderId="8" xfId="0" applyFont="1" applyFill="1" applyBorder="1" applyAlignment="1">
      <alignment horizontal="center" vertical="center"/>
    </xf>
    <xf numFmtId="0" fontId="15" fillId="20" borderId="33" xfId="0" applyFont="1" applyFill="1" applyBorder="1" applyAlignment="1" applyProtection="1">
      <alignment horizontal="center" vertical="center"/>
      <protection/>
    </xf>
    <xf numFmtId="0" fontId="15" fillId="21" borderId="33" xfId="0" applyFont="1" applyFill="1" applyBorder="1" applyAlignment="1" applyProtection="1">
      <alignment horizontal="center" vertical="center"/>
      <protection/>
    </xf>
    <xf numFmtId="3" fontId="2" fillId="0" borderId="38" xfId="0" applyNumberFormat="1" applyFont="1" applyFill="1" applyBorder="1" applyAlignment="1">
      <alignment horizontal="right" vertical="center" wrapText="1"/>
    </xf>
    <xf numFmtId="3" fontId="2" fillId="0" borderId="39" xfId="0" applyNumberFormat="1" applyFont="1" applyFill="1" applyBorder="1" applyAlignment="1">
      <alignment horizontal="right" vertical="center" wrapText="1"/>
    </xf>
    <xf numFmtId="3" fontId="2" fillId="0" borderId="25" xfId="0" applyNumberFormat="1" applyFont="1" applyFill="1" applyBorder="1" applyAlignment="1">
      <alignment horizontal="right" vertical="center" wrapText="1"/>
    </xf>
    <xf numFmtId="3" fontId="4" fillId="20" borderId="41" xfId="0" applyNumberFormat="1" applyFont="1" applyFill="1" applyBorder="1" applyAlignment="1" applyProtection="1">
      <alignment horizontal="right" vertical="center"/>
      <protection/>
    </xf>
    <xf numFmtId="3" fontId="4" fillId="21" borderId="41" xfId="0" applyNumberFormat="1" applyFont="1" applyFill="1" applyBorder="1" applyAlignment="1" applyProtection="1">
      <alignment horizontal="right" vertical="center"/>
      <protection/>
    </xf>
    <xf numFmtId="0" fontId="3" fillId="0" borderId="17" xfId="0" applyFont="1" applyFill="1" applyBorder="1" applyAlignment="1">
      <alignment horizontal="left" vertical="center" wrapText="1"/>
    </xf>
    <xf numFmtId="0" fontId="8" fillId="0" borderId="9" xfId="0" applyFont="1" applyFill="1" applyBorder="1" applyAlignment="1">
      <alignment horizontal="left" vertical="center" wrapText="1"/>
    </xf>
    <xf numFmtId="0" fontId="15" fillId="20" borderId="33" xfId="0" applyFont="1" applyFill="1" applyBorder="1" applyAlignment="1" applyProtection="1">
      <alignment vertical="center" wrapText="1"/>
      <protection/>
    </xf>
    <xf numFmtId="0" fontId="15" fillId="21" borderId="33" xfId="0" applyFont="1" applyFill="1" applyBorder="1" applyAlignment="1" applyProtection="1">
      <alignment vertical="center" wrapText="1"/>
      <protection/>
    </xf>
    <xf numFmtId="49" fontId="17" fillId="20" borderId="42" xfId="0" applyNumberFormat="1" applyFont="1" applyFill="1" applyBorder="1" applyAlignment="1">
      <alignment horizontal="left" vertical="top"/>
    </xf>
    <xf numFmtId="0" fontId="17" fillId="20" borderId="22" xfId="0" applyFont="1" applyFill="1" applyBorder="1" applyAlignment="1">
      <alignment horizontal="left" vertical="top"/>
    </xf>
    <xf numFmtId="0" fontId="4" fillId="20" borderId="17" xfId="0" applyFont="1" applyFill="1" applyBorder="1" applyAlignment="1" applyProtection="1">
      <alignment vertical="center" wrapText="1"/>
      <protection/>
    </xf>
    <xf numFmtId="0" fontId="8" fillId="20" borderId="4" xfId="0" applyFont="1" applyFill="1" applyBorder="1" applyAlignment="1">
      <alignment vertical="center" wrapText="1"/>
    </xf>
    <xf numFmtId="0" fontId="8" fillId="20" borderId="34" xfId="0" applyFont="1" applyFill="1" applyBorder="1" applyAlignment="1">
      <alignment vertical="center" wrapText="1"/>
    </xf>
    <xf numFmtId="0" fontId="8" fillId="20" borderId="34" xfId="0" applyFont="1" applyFill="1" applyBorder="1" applyAlignment="1">
      <alignment horizontal="center" vertical="center" wrapText="1"/>
    </xf>
    <xf numFmtId="3" fontId="8" fillId="20" borderId="39" xfId="144" applyNumberFormat="1" applyFont="1" applyFill="1" applyBorder="1" applyAlignment="1" applyProtection="1">
      <alignment horizontal="right" vertical="center" wrapText="1"/>
      <protection/>
    </xf>
    <xf numFmtId="49" fontId="17" fillId="20" borderId="43" xfId="0" applyNumberFormat="1" applyFont="1" applyFill="1" applyBorder="1" applyAlignment="1">
      <alignment horizontal="left" vertical="top"/>
    </xf>
    <xf numFmtId="0" fontId="17" fillId="20" borderId="4" xfId="0" applyFont="1" applyFill="1" applyBorder="1" applyAlignment="1">
      <alignment horizontal="left" vertical="top"/>
    </xf>
    <xf numFmtId="0" fontId="8" fillId="20" borderId="4" xfId="0" applyFont="1" applyFill="1" applyBorder="1" applyAlignment="1" applyProtection="1">
      <alignment horizontal="left" vertical="center" wrapText="1"/>
      <protection/>
    </xf>
    <xf numFmtId="0" fontId="8" fillId="20" borderId="4" xfId="0" applyFont="1" applyFill="1" applyBorder="1" applyAlignment="1">
      <alignment vertical="center"/>
    </xf>
    <xf numFmtId="0" fontId="8" fillId="20" borderId="8" xfId="0" applyFont="1" applyFill="1" applyBorder="1" applyAlignment="1">
      <alignment vertical="center"/>
    </xf>
    <xf numFmtId="0" fontId="8" fillId="20" borderId="8" xfId="0" applyFont="1" applyFill="1" applyBorder="1" applyAlignment="1">
      <alignment horizontal="center" vertical="center"/>
    </xf>
    <xf numFmtId="3" fontId="8" fillId="20" borderId="38" xfId="168" applyNumberFormat="1" applyFont="1" applyFill="1" applyBorder="1" applyAlignment="1">
      <alignment horizontal="right" vertical="center" wrapText="1"/>
      <protection locked="0"/>
    </xf>
    <xf numFmtId="0" fontId="4" fillId="20" borderId="4" xfId="0" applyFont="1" applyFill="1" applyBorder="1" applyAlignment="1" applyProtection="1">
      <alignment horizontal="left" vertical="center" wrapText="1"/>
      <protection/>
    </xf>
    <xf numFmtId="0" fontId="4" fillId="20" borderId="4" xfId="0" applyFont="1" applyFill="1" applyBorder="1" applyAlignment="1" applyProtection="1">
      <alignment vertical="center" wrapText="1"/>
      <protection/>
    </xf>
    <xf numFmtId="0" fontId="17" fillId="20" borderId="20" xfId="0" applyFont="1" applyFill="1" applyBorder="1" applyAlignment="1">
      <alignment horizontal="left" vertical="top"/>
    </xf>
    <xf numFmtId="3" fontId="8" fillId="11" borderId="39" xfId="260" applyNumberFormat="1" applyFont="1" applyFill="1" applyBorder="1" applyAlignment="1">
      <alignment horizontal="right" vertical="center" wrapText="1"/>
      <protection/>
    </xf>
    <xf numFmtId="3" fontId="8" fillId="11" borderId="38" xfId="260" applyNumberFormat="1" applyFont="1" applyFill="1" applyBorder="1" applyAlignment="1">
      <alignment horizontal="right" vertical="center" wrapText="1"/>
      <protection/>
    </xf>
    <xf numFmtId="3" fontId="8" fillId="11" borderId="21" xfId="260" applyNumberFormat="1" applyFont="1" applyFill="1" applyBorder="1" applyAlignment="1">
      <alignment horizontal="right" vertical="center" wrapText="1"/>
      <protection/>
    </xf>
    <xf numFmtId="0" fontId="15" fillId="20" borderId="17" xfId="0" applyFont="1" applyFill="1" applyBorder="1" applyAlignment="1" applyProtection="1">
      <alignment horizontal="left" vertical="center" wrapText="1"/>
      <protection/>
    </xf>
    <xf numFmtId="0" fontId="17" fillId="20" borderId="43" xfId="0" applyFont="1" applyFill="1" applyBorder="1" applyAlignment="1">
      <alignment horizontal="left" vertical="top"/>
    </xf>
    <xf numFmtId="0" fontId="15" fillId="20" borderId="4" xfId="0" applyFont="1" applyFill="1" applyBorder="1" applyAlignment="1" applyProtection="1">
      <alignment horizontal="left" vertical="center" wrapText="1"/>
      <protection/>
    </xf>
    <xf numFmtId="0" fontId="17" fillId="20" borderId="44" xfId="0" applyFont="1" applyFill="1" applyBorder="1" applyAlignment="1">
      <alignment horizontal="left" vertical="top"/>
    </xf>
    <xf numFmtId="0" fontId="15" fillId="20" borderId="9" xfId="0" applyFont="1" applyFill="1" applyBorder="1" applyAlignment="1" applyProtection="1">
      <alignment horizontal="left" vertical="center" wrapText="1"/>
      <protection/>
    </xf>
    <xf numFmtId="0" fontId="17" fillId="20" borderId="42" xfId="0" applyFont="1" applyFill="1" applyBorder="1" applyAlignment="1">
      <alignment horizontal="left" vertical="top"/>
    </xf>
    <xf numFmtId="0" fontId="9" fillId="20" borderId="17" xfId="0" applyFont="1" applyFill="1" applyBorder="1" applyAlignment="1" applyProtection="1">
      <alignment horizontal="left" vertical="center" wrapText="1"/>
      <protection/>
    </xf>
    <xf numFmtId="0" fontId="9" fillId="20" borderId="4" xfId="0" applyFont="1" applyFill="1" applyBorder="1" applyAlignment="1" applyProtection="1">
      <alignment horizontal="left" vertical="center" wrapText="1"/>
      <protection/>
    </xf>
    <xf numFmtId="3" fontId="8" fillId="20" borderId="39" xfId="168" applyNumberFormat="1" applyFont="1" applyFill="1" applyBorder="1" applyAlignment="1">
      <alignment horizontal="right" vertical="center" wrapText="1"/>
      <protection locked="0"/>
    </xf>
    <xf numFmtId="0" fontId="2" fillId="20" borderId="17" xfId="0" applyFont="1" applyFill="1" applyBorder="1" applyAlignment="1">
      <alignment vertical="center"/>
    </xf>
    <xf numFmtId="0" fontId="2" fillId="20" borderId="34" xfId="0" applyFont="1" applyFill="1" applyBorder="1" applyAlignment="1">
      <alignment vertical="center"/>
    </xf>
    <xf numFmtId="0" fontId="2" fillId="20" borderId="34" xfId="0" applyFont="1" applyFill="1" applyBorder="1" applyAlignment="1">
      <alignment horizontal="center" vertical="center"/>
    </xf>
    <xf numFmtId="0" fontId="2" fillId="20" borderId="4" xfId="0" applyFont="1" applyFill="1" applyBorder="1" applyAlignment="1">
      <alignment vertical="center"/>
    </xf>
    <xf numFmtId="0" fontId="2" fillId="20" borderId="8" xfId="0" applyFont="1" applyFill="1" applyBorder="1" applyAlignment="1">
      <alignment vertical="center"/>
    </xf>
    <xf numFmtId="0" fontId="2" fillId="20" borderId="8" xfId="0" applyFont="1" applyFill="1" applyBorder="1" applyAlignment="1">
      <alignment horizontal="center" vertical="center"/>
    </xf>
    <xf numFmtId="0" fontId="17" fillId="20" borderId="45" xfId="0" applyFont="1" applyFill="1" applyBorder="1" applyAlignment="1">
      <alignment horizontal="left" vertical="top"/>
    </xf>
    <xf numFmtId="0" fontId="2" fillId="20" borderId="9" xfId="0" applyFont="1" applyFill="1" applyBorder="1" applyAlignment="1">
      <alignment vertical="center"/>
    </xf>
    <xf numFmtId="0" fontId="2" fillId="20" borderId="19" xfId="0" applyFont="1" applyFill="1" applyBorder="1" applyAlignment="1">
      <alignment vertical="center"/>
    </xf>
    <xf numFmtId="0" fontId="2" fillId="20" borderId="19" xfId="0" applyFont="1" applyFill="1" applyBorder="1" applyAlignment="1">
      <alignment horizontal="center" vertical="center"/>
    </xf>
    <xf numFmtId="3" fontId="8" fillId="20" borderId="25" xfId="168" applyNumberFormat="1" applyFont="1" applyFill="1" applyBorder="1" applyAlignment="1">
      <alignment horizontal="right" vertical="center" wrapText="1"/>
      <protection locked="0"/>
    </xf>
    <xf numFmtId="3" fontId="8" fillId="20" borderId="39" xfId="253" applyNumberFormat="1" applyFont="1" applyFill="1" applyBorder="1" applyAlignment="1" applyProtection="1">
      <alignment horizontal="right" vertical="center" wrapText="1"/>
      <protection locked="0"/>
    </xf>
    <xf numFmtId="3" fontId="8" fillId="20" borderId="38" xfId="253" applyNumberFormat="1" applyFont="1" applyFill="1" applyBorder="1" applyAlignment="1" applyProtection="1">
      <alignment horizontal="right" vertical="center" wrapText="1"/>
      <protection locked="0"/>
    </xf>
    <xf numFmtId="0" fontId="9" fillId="20" borderId="20" xfId="0" applyFont="1" applyFill="1" applyBorder="1" applyAlignment="1" applyProtection="1">
      <alignment horizontal="left" vertical="center" wrapText="1"/>
      <protection/>
    </xf>
    <xf numFmtId="0" fontId="9" fillId="20" borderId="46" xfId="0" applyFont="1" applyFill="1" applyBorder="1" applyAlignment="1" applyProtection="1">
      <alignment horizontal="left" vertical="center" wrapText="1"/>
      <protection/>
    </xf>
    <xf numFmtId="0" fontId="2" fillId="20" borderId="46" xfId="0" applyFont="1" applyFill="1" applyBorder="1" applyAlignment="1">
      <alignment vertical="center"/>
    </xf>
    <xf numFmtId="0" fontId="2" fillId="20" borderId="47" xfId="0" applyFont="1" applyFill="1" applyBorder="1" applyAlignment="1">
      <alignment vertical="center"/>
    </xf>
    <xf numFmtId="0" fontId="2" fillId="20" borderId="47" xfId="0" applyFont="1" applyFill="1" applyBorder="1" applyAlignment="1">
      <alignment horizontal="center" vertical="center"/>
    </xf>
    <xf numFmtId="3" fontId="8" fillId="20" borderId="21" xfId="253" applyNumberFormat="1" applyFont="1" applyFill="1" applyBorder="1" applyAlignment="1" applyProtection="1">
      <alignment horizontal="right" vertical="center" wrapText="1"/>
      <protection locked="0"/>
    </xf>
    <xf numFmtId="10" fontId="2" fillId="11" borderId="48" xfId="253" applyNumberFormat="1" applyFont="1" applyFill="1" applyBorder="1" applyAlignment="1">
      <alignment horizontal="right" vertical="center" wrapText="1"/>
    </xf>
    <xf numFmtId="3" fontId="2" fillId="11" borderId="38" xfId="0" applyNumberFormat="1" applyFont="1" applyFill="1" applyBorder="1" applyAlignment="1">
      <alignment horizontal="right" vertical="center" wrapText="1"/>
    </xf>
    <xf numFmtId="10" fontId="2" fillId="11" borderId="38" xfId="253" applyNumberFormat="1" applyFont="1" applyFill="1" applyBorder="1" applyAlignment="1">
      <alignment horizontal="right" vertical="center" wrapText="1"/>
    </xf>
    <xf numFmtId="3" fontId="2" fillId="11" borderId="21" xfId="0" applyNumberFormat="1" applyFont="1" applyFill="1" applyBorder="1" applyAlignment="1">
      <alignment horizontal="right" vertical="center" wrapText="1"/>
    </xf>
    <xf numFmtId="0" fontId="2" fillId="20" borderId="49" xfId="0" applyFont="1" applyFill="1" applyBorder="1" applyAlignment="1">
      <alignment/>
    </xf>
    <xf numFmtId="0" fontId="4" fillId="20" borderId="20" xfId="0" applyFont="1" applyFill="1" applyBorder="1" applyAlignment="1">
      <alignment horizontal="center" vertical="top" wrapText="1"/>
    </xf>
    <xf numFmtId="0" fontId="3" fillId="20" borderId="22" xfId="0" applyFont="1" applyFill="1" applyBorder="1" applyAlignment="1">
      <alignment horizontal="center" vertical="center" wrapText="1"/>
    </xf>
    <xf numFmtId="49" fontId="4" fillId="0" borderId="49" xfId="267" applyNumberFormat="1" applyFont="1" applyFill="1" applyBorder="1" applyAlignment="1">
      <alignment horizontal="left" vertical="center" wrapText="1"/>
      <protection/>
    </xf>
    <xf numFmtId="49" fontId="4" fillId="0" borderId="22" xfId="267" applyNumberFormat="1" applyFont="1" applyFill="1" applyBorder="1" applyAlignment="1">
      <alignment horizontal="left" vertical="center" wrapText="1"/>
      <protection/>
    </xf>
    <xf numFmtId="49" fontId="4" fillId="20" borderId="50" xfId="267" applyNumberFormat="1" applyFont="1" applyFill="1" applyBorder="1" applyAlignment="1">
      <alignment horizontal="left" vertical="center" wrapText="1"/>
      <protection/>
    </xf>
    <xf numFmtId="49" fontId="8" fillId="20" borderId="4" xfId="267" applyNumberFormat="1" applyFont="1" applyFill="1" applyBorder="1" applyAlignment="1">
      <alignment horizontal="left" vertical="center" wrapText="1"/>
      <protection/>
    </xf>
    <xf numFmtId="49" fontId="4" fillId="0" borderId="50" xfId="267" applyNumberFormat="1" applyFont="1" applyFill="1" applyBorder="1" applyAlignment="1">
      <alignment horizontal="left" vertical="center" wrapText="1"/>
      <protection/>
    </xf>
    <xf numFmtId="49" fontId="4" fillId="0" borderId="4" xfId="267" applyNumberFormat="1" applyFont="1" applyFill="1" applyBorder="1" applyAlignment="1">
      <alignment horizontal="left" vertical="center" wrapText="1"/>
      <protection/>
    </xf>
    <xf numFmtId="49" fontId="3" fillId="0" borderId="4" xfId="267" applyNumberFormat="1" applyFont="1" applyFill="1" applyBorder="1" applyAlignment="1">
      <alignment horizontal="left" vertical="center" wrapText="1"/>
      <protection/>
    </xf>
    <xf numFmtId="0" fontId="4" fillId="20" borderId="4" xfId="267" applyNumberFormat="1" applyFont="1" applyFill="1" applyBorder="1" applyAlignment="1">
      <alignment horizontal="left" vertical="center" wrapText="1"/>
      <protection/>
    </xf>
    <xf numFmtId="49" fontId="5" fillId="0" borderId="49" xfId="0" applyNumberFormat="1" applyFont="1" applyFill="1" applyBorder="1" applyAlignment="1">
      <alignment horizontal="left" vertical="center"/>
    </xf>
    <xf numFmtId="0" fontId="5" fillId="0" borderId="16" xfId="0" applyFont="1" applyFill="1" applyBorder="1" applyAlignment="1">
      <alignment horizontal="left" vertical="center"/>
    </xf>
    <xf numFmtId="49" fontId="5" fillId="0" borderId="50" xfId="0" applyNumberFormat="1" applyFont="1" applyFill="1" applyBorder="1" applyAlignment="1">
      <alignment horizontal="left" vertical="center"/>
    </xf>
    <xf numFmtId="0" fontId="5" fillId="0" borderId="13" xfId="0" applyFont="1" applyFill="1" applyBorder="1" applyAlignment="1">
      <alignment horizontal="left" vertical="center"/>
    </xf>
    <xf numFmtId="49" fontId="5" fillId="20" borderId="50" xfId="0" applyNumberFormat="1" applyFont="1" applyFill="1" applyBorder="1" applyAlignment="1">
      <alignment horizontal="left" vertical="center"/>
    </xf>
    <xf numFmtId="0" fontId="5" fillId="20" borderId="13" xfId="0" applyFont="1" applyFill="1" applyBorder="1" applyAlignment="1">
      <alignment horizontal="left" vertical="center"/>
    </xf>
    <xf numFmtId="0" fontId="5" fillId="20" borderId="16" xfId="0" applyFont="1" applyFill="1" applyBorder="1" applyAlignment="1">
      <alignment horizontal="left" vertical="center"/>
    </xf>
    <xf numFmtId="0" fontId="5" fillId="0" borderId="14" xfId="0" applyFont="1" applyFill="1" applyBorder="1" applyAlignment="1">
      <alignment horizontal="left" vertical="center"/>
    </xf>
    <xf numFmtId="49" fontId="5" fillId="0" borderId="26" xfId="0" applyNumberFormat="1" applyFont="1" applyFill="1" applyBorder="1" applyAlignment="1">
      <alignment horizontal="left" vertical="center"/>
    </xf>
    <xf numFmtId="0" fontId="5" fillId="0" borderId="51" xfId="0" applyFont="1" applyFill="1" applyBorder="1" applyAlignment="1">
      <alignment horizontal="left" vertical="center"/>
    </xf>
    <xf numFmtId="49" fontId="5" fillId="0" borderId="52" xfId="0" applyNumberFormat="1" applyFont="1" applyFill="1" applyBorder="1" applyAlignment="1">
      <alignment horizontal="left" vertical="center"/>
    </xf>
    <xf numFmtId="0" fontId="5" fillId="0" borderId="22" xfId="0" applyFont="1" applyFill="1" applyBorder="1" applyAlignment="1">
      <alignment horizontal="left" vertical="center"/>
    </xf>
    <xf numFmtId="49" fontId="5" fillId="0" borderId="43" xfId="0" applyNumberFormat="1" applyFont="1" applyFill="1" applyBorder="1" applyAlignment="1">
      <alignment horizontal="left" vertical="center"/>
    </xf>
    <xf numFmtId="0" fontId="5" fillId="0" borderId="4" xfId="0" applyFont="1" applyFill="1" applyBorder="1" applyAlignment="1">
      <alignment horizontal="left" vertical="center"/>
    </xf>
    <xf numFmtId="49" fontId="5" fillId="0" borderId="44" xfId="0" applyNumberFormat="1" applyFont="1" applyFill="1" applyBorder="1" applyAlignment="1">
      <alignment horizontal="left" vertical="center"/>
    </xf>
    <xf numFmtId="0" fontId="5" fillId="0" borderId="20" xfId="0" applyFont="1" applyFill="1" applyBorder="1" applyAlignment="1">
      <alignment horizontal="left" vertical="center"/>
    </xf>
    <xf numFmtId="49" fontId="17" fillId="0" borderId="42" xfId="0" applyNumberFormat="1" applyFont="1" applyFill="1" applyBorder="1" applyAlignment="1">
      <alignment horizontal="left" vertical="center"/>
    </xf>
    <xf numFmtId="0" fontId="17" fillId="0" borderId="22" xfId="0" applyFont="1" applyFill="1" applyBorder="1" applyAlignment="1">
      <alignment horizontal="left" vertical="center"/>
    </xf>
    <xf numFmtId="49" fontId="17" fillId="0" borderId="43" xfId="0" applyNumberFormat="1" applyFont="1" applyFill="1" applyBorder="1" applyAlignment="1">
      <alignment horizontal="left" vertical="center"/>
    </xf>
    <xf numFmtId="0" fontId="17" fillId="0" borderId="4" xfId="0" applyFont="1" applyFill="1" applyBorder="1" applyAlignment="1">
      <alignment horizontal="left" vertical="center"/>
    </xf>
    <xf numFmtId="0" fontId="17" fillId="0" borderId="20" xfId="0" applyFont="1" applyFill="1" applyBorder="1" applyAlignment="1">
      <alignment horizontal="left" vertical="center"/>
    </xf>
    <xf numFmtId="49" fontId="2" fillId="22" borderId="50" xfId="0" applyNumberFormat="1" applyFont="1" applyFill="1" applyBorder="1" applyAlignment="1">
      <alignment vertical="center"/>
    </xf>
    <xf numFmtId="49" fontId="2" fillId="22" borderId="50" xfId="0" applyNumberFormat="1" applyFont="1" applyFill="1" applyBorder="1" applyAlignment="1">
      <alignment horizontal="left" vertical="center"/>
    </xf>
    <xf numFmtId="49" fontId="2" fillId="22" borderId="13" xfId="0" applyNumberFormat="1" applyFont="1" applyFill="1" applyBorder="1" applyAlignment="1">
      <alignment vertical="center"/>
    </xf>
    <xf numFmtId="49" fontId="2" fillId="22" borderId="13" xfId="0" applyNumberFormat="1" applyFont="1" applyFill="1" applyBorder="1" applyAlignment="1">
      <alignment horizontal="left" vertical="center"/>
    </xf>
    <xf numFmtId="3" fontId="2" fillId="20" borderId="4" xfId="0" applyNumberFormat="1" applyFont="1" applyFill="1" applyBorder="1" applyAlignment="1">
      <alignment horizontal="center" vertical="center"/>
    </xf>
    <xf numFmtId="49" fontId="2" fillId="20" borderId="50" xfId="0" applyNumberFormat="1" applyFont="1" applyFill="1" applyBorder="1" applyAlignment="1">
      <alignment vertical="top"/>
    </xf>
    <xf numFmtId="49" fontId="2" fillId="20" borderId="13" xfId="0" applyNumberFormat="1" applyFont="1" applyFill="1" applyBorder="1" applyAlignment="1">
      <alignment vertical="top"/>
    </xf>
    <xf numFmtId="3" fontId="3" fillId="20" borderId="4" xfId="0" applyNumberFormat="1" applyFont="1" applyFill="1" applyBorder="1" applyAlignment="1">
      <alignment vertical="center" wrapText="1"/>
    </xf>
    <xf numFmtId="49" fontId="2" fillId="20" borderId="50" xfId="0" applyNumberFormat="1" applyFont="1" applyFill="1" applyBorder="1" applyAlignment="1">
      <alignment vertical="center"/>
    </xf>
    <xf numFmtId="49" fontId="2" fillId="20" borderId="13" xfId="0" applyNumberFormat="1" applyFont="1" applyFill="1" applyBorder="1" applyAlignment="1">
      <alignment vertical="center"/>
    </xf>
    <xf numFmtId="3" fontId="3" fillId="20" borderId="4" xfId="0" applyNumberFormat="1" applyFont="1" applyFill="1" applyBorder="1" applyAlignment="1">
      <alignment horizontal="left" vertical="center" wrapText="1" indent="1"/>
    </xf>
    <xf numFmtId="0" fontId="3" fillId="20" borderId="49" xfId="0" applyFont="1" applyFill="1" applyBorder="1" applyAlignment="1">
      <alignment horizontal="center" vertical="center" wrapText="1"/>
    </xf>
    <xf numFmtId="49" fontId="2" fillId="22" borderId="26" xfId="0" applyNumberFormat="1" applyFont="1" applyFill="1" applyBorder="1" applyAlignment="1">
      <alignment horizontal="left" vertical="center"/>
    </xf>
    <xf numFmtId="49" fontId="2" fillId="22" borderId="51" xfId="0" applyNumberFormat="1" applyFont="1" applyFill="1" applyBorder="1" applyAlignment="1">
      <alignment horizontal="left" vertical="center"/>
    </xf>
    <xf numFmtId="0" fontId="3" fillId="20" borderId="53" xfId="0" applyFont="1" applyFill="1" applyBorder="1" applyAlignment="1">
      <alignment horizontal="center" vertical="center" wrapText="1"/>
    </xf>
    <xf numFmtId="3" fontId="2" fillId="20" borderId="54" xfId="0" applyNumberFormat="1" applyFont="1" applyFill="1" applyBorder="1" applyAlignment="1">
      <alignment horizontal="center" vertical="center"/>
    </xf>
    <xf numFmtId="3" fontId="2" fillId="0" borderId="54" xfId="0" applyNumberFormat="1" applyFont="1" applyFill="1" applyBorder="1" applyAlignment="1">
      <alignment horizontal="center" vertical="center"/>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20" borderId="54" xfId="0" applyFont="1" applyFill="1" applyBorder="1" applyAlignment="1">
      <alignment horizontal="center" vertical="center" wrapText="1"/>
    </xf>
    <xf numFmtId="3" fontId="2" fillId="0" borderId="4" xfId="0" applyNumberFormat="1" applyFont="1" applyFill="1" applyBorder="1" applyAlignment="1">
      <alignment horizontal="right" vertical="center" wrapText="1"/>
    </xf>
    <xf numFmtId="3" fontId="2" fillId="0" borderId="20" xfId="0" applyNumberFormat="1" applyFont="1" applyFill="1" applyBorder="1" applyAlignment="1">
      <alignment horizontal="right" vertical="center" wrapText="1"/>
    </xf>
    <xf numFmtId="0" fontId="2" fillId="0" borderId="4" xfId="0" applyFont="1" applyBorder="1" applyAlignment="1">
      <alignment horizontal="left" vertical="center" wrapText="1"/>
    </xf>
    <xf numFmtId="0" fontId="19" fillId="0" borderId="42" xfId="0" applyFont="1" applyFill="1" applyBorder="1" applyAlignment="1">
      <alignment horizontal="left" vertical="top"/>
    </xf>
    <xf numFmtId="0" fontId="19" fillId="0" borderId="22" xfId="0" applyFont="1" applyFill="1" applyBorder="1" applyAlignment="1">
      <alignment horizontal="left" vertical="top"/>
    </xf>
    <xf numFmtId="0" fontId="8" fillId="0" borderId="17"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34" xfId="0" applyFont="1" applyFill="1" applyBorder="1" applyAlignment="1">
      <alignment horizontal="center" vertical="center" wrapText="1"/>
    </xf>
    <xf numFmtId="0" fontId="17" fillId="0" borderId="43" xfId="0" applyFont="1" applyFill="1" applyBorder="1" applyAlignment="1">
      <alignment horizontal="left" vertical="top"/>
    </xf>
    <xf numFmtId="0" fontId="17" fillId="0" borderId="4" xfId="0" applyFont="1" applyFill="1" applyBorder="1" applyAlignment="1">
      <alignment horizontal="left" vertical="top"/>
    </xf>
    <xf numFmtId="0" fontId="17" fillId="0" borderId="44" xfId="0" applyFont="1" applyFill="1" applyBorder="1" applyAlignment="1">
      <alignment horizontal="left" vertical="top"/>
    </xf>
    <xf numFmtId="0" fontId="17" fillId="0" borderId="20" xfId="0" applyFont="1" applyFill="1" applyBorder="1" applyAlignment="1">
      <alignment horizontal="left" vertical="top"/>
    </xf>
    <xf numFmtId="0" fontId="2" fillId="0" borderId="35" xfId="0" applyFont="1" applyFill="1" applyBorder="1" applyAlignment="1">
      <alignment horizontal="center" vertical="center"/>
    </xf>
    <xf numFmtId="0" fontId="2" fillId="0" borderId="20"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7" fillId="0" borderId="22" xfId="0" applyFont="1" applyFill="1" applyBorder="1" applyAlignment="1">
      <alignment horizontal="left" vertical="top"/>
    </xf>
    <xf numFmtId="0" fontId="15" fillId="0" borderId="4" xfId="0" applyFont="1" applyFill="1" applyBorder="1" applyAlignment="1" applyProtection="1">
      <alignment horizontal="left" vertical="center" wrapText="1"/>
      <protection/>
    </xf>
    <xf numFmtId="3" fontId="8" fillId="0" borderId="38" xfId="260" applyNumberFormat="1" applyFont="1" applyFill="1" applyBorder="1" applyAlignment="1">
      <alignment horizontal="right" vertical="center" wrapText="1"/>
      <protection/>
    </xf>
    <xf numFmtId="0" fontId="17" fillId="0" borderId="42" xfId="0" applyFont="1" applyFill="1" applyBorder="1" applyAlignment="1">
      <alignment horizontal="left" vertical="top"/>
    </xf>
    <xf numFmtId="0" fontId="17" fillId="0" borderId="17" xfId="0" applyFont="1" applyFill="1" applyBorder="1" applyAlignment="1">
      <alignment horizontal="left" vertical="top"/>
    </xf>
    <xf numFmtId="0" fontId="9" fillId="0" borderId="17" xfId="0" applyFont="1" applyFill="1" applyBorder="1" applyAlignment="1" applyProtection="1">
      <alignment horizontal="left" vertical="center" wrapText="1"/>
      <protection/>
    </xf>
    <xf numFmtId="3" fontId="8" fillId="0" borderId="39" xfId="260" applyNumberFormat="1" applyFont="1" applyFill="1" applyBorder="1" applyAlignment="1">
      <alignment horizontal="right" vertical="center" wrapText="1"/>
      <protection/>
    </xf>
    <xf numFmtId="0" fontId="9" fillId="0" borderId="4" xfId="0" applyFont="1" applyFill="1" applyBorder="1" applyAlignment="1" applyProtection="1">
      <alignment horizontal="left" vertical="center" wrapText="1"/>
      <protection/>
    </xf>
    <xf numFmtId="3" fontId="8" fillId="0" borderId="39" xfId="168" applyNumberFormat="1" applyFont="1" applyFill="1" applyBorder="1" applyAlignment="1">
      <alignment horizontal="right" vertical="center" wrapText="1"/>
      <protection locked="0"/>
    </xf>
    <xf numFmtId="3" fontId="8" fillId="0" borderId="38" xfId="168" applyNumberFormat="1" applyFont="1" applyFill="1" applyBorder="1" applyAlignment="1">
      <alignment horizontal="right" vertical="center" wrapText="1"/>
      <protection locked="0"/>
    </xf>
    <xf numFmtId="0" fontId="17" fillId="0" borderId="9" xfId="0" applyFont="1" applyFill="1" applyBorder="1" applyAlignment="1">
      <alignment horizontal="left" vertical="top"/>
    </xf>
    <xf numFmtId="0" fontId="15" fillId="0" borderId="9" xfId="0" applyFont="1" applyFill="1" applyBorder="1" applyAlignment="1" applyProtection="1">
      <alignment horizontal="left" vertical="center" wrapText="1"/>
      <protection/>
    </xf>
    <xf numFmtId="0" fontId="15" fillId="0" borderId="17" xfId="0" applyFont="1" applyFill="1" applyBorder="1" applyAlignment="1" applyProtection="1">
      <alignment horizontal="left" vertical="center" wrapText="1"/>
      <protection/>
    </xf>
    <xf numFmtId="0" fontId="15" fillId="0" borderId="20" xfId="0" applyFont="1" applyFill="1" applyBorder="1" applyAlignment="1" applyProtection="1">
      <alignment horizontal="left" vertical="center" wrapText="1"/>
      <protection/>
    </xf>
    <xf numFmtId="3" fontId="8" fillId="0" borderId="21" xfId="168" applyNumberFormat="1" applyFont="1" applyFill="1" applyBorder="1" applyAlignment="1">
      <alignment horizontal="right" vertical="center" wrapText="1"/>
      <protection locked="0"/>
    </xf>
    <xf numFmtId="3" fontId="2" fillId="20" borderId="20" xfId="0" applyNumberFormat="1" applyFont="1" applyFill="1" applyBorder="1" applyAlignment="1">
      <alignment horizontal="center" vertical="center"/>
    </xf>
    <xf numFmtId="49" fontId="2" fillId="20" borderId="54" xfId="0" applyNumberFormat="1" applyFont="1" applyFill="1" applyBorder="1" applyAlignment="1">
      <alignment horizontal="center" vertical="center"/>
    </xf>
    <xf numFmtId="0" fontId="3" fillId="20" borderId="48" xfId="0" applyFont="1" applyFill="1" applyBorder="1" applyAlignment="1">
      <alignment horizontal="center" vertical="center" wrapText="1"/>
    </xf>
    <xf numFmtId="49" fontId="2" fillId="22" borderId="26" xfId="0" applyNumberFormat="1" applyFont="1" applyFill="1" applyBorder="1" applyAlignment="1">
      <alignment vertical="center"/>
    </xf>
    <xf numFmtId="49" fontId="2" fillId="22" borderId="51" xfId="0" applyNumberFormat="1" applyFont="1" applyFill="1" applyBorder="1" applyAlignment="1">
      <alignment vertical="center"/>
    </xf>
    <xf numFmtId="0" fontId="2" fillId="0" borderId="20" xfId="0" applyFont="1" applyBorder="1" applyAlignment="1">
      <alignment horizontal="left" vertical="center" wrapText="1"/>
    </xf>
    <xf numFmtId="3" fontId="2" fillId="0" borderId="21" xfId="0" applyNumberFormat="1" applyFont="1" applyFill="1" applyBorder="1" applyAlignment="1">
      <alignment horizontal="right" vertical="center" wrapText="1"/>
    </xf>
    <xf numFmtId="49" fontId="2" fillId="22" borderId="56" xfId="0" applyNumberFormat="1" applyFont="1" applyFill="1" applyBorder="1" applyAlignment="1">
      <alignment vertical="center"/>
    </xf>
    <xf numFmtId="49" fontId="2" fillId="22" borderId="16" xfId="0" applyNumberFormat="1" applyFont="1" applyFill="1" applyBorder="1" applyAlignment="1">
      <alignment vertical="center"/>
    </xf>
    <xf numFmtId="0" fontId="2" fillId="0" borderId="17" xfId="0" applyFont="1" applyBorder="1" applyAlignment="1">
      <alignment horizontal="left" vertical="center" wrapText="1"/>
    </xf>
    <xf numFmtId="49" fontId="2" fillId="20" borderId="4" xfId="0" applyNumberFormat="1" applyFont="1" applyFill="1" applyBorder="1" applyAlignment="1">
      <alignment horizontal="center" vertical="center"/>
    </xf>
    <xf numFmtId="49" fontId="2" fillId="22" borderId="13" xfId="0" applyNumberFormat="1" applyFont="1" applyFill="1" applyBorder="1" applyAlignment="1">
      <alignment horizontal="center" vertical="center"/>
    </xf>
    <xf numFmtId="49" fontId="2" fillId="22" borderId="51" xfId="0" applyNumberFormat="1" applyFont="1" applyFill="1" applyBorder="1" applyAlignment="1">
      <alignment horizontal="center" vertical="center"/>
    </xf>
    <xf numFmtId="3" fontId="2" fillId="22" borderId="54" xfId="0" applyNumberFormat="1" applyFont="1" applyFill="1" applyBorder="1" applyAlignment="1">
      <alignment vertical="center"/>
    </xf>
    <xf numFmtId="3" fontId="2" fillId="22" borderId="55" xfId="0" applyNumberFormat="1" applyFont="1" applyFill="1" applyBorder="1" applyAlignment="1">
      <alignment vertical="center"/>
    </xf>
    <xf numFmtId="49" fontId="2" fillId="22" borderId="50" xfId="0" applyNumberFormat="1" applyFont="1" applyFill="1" applyBorder="1" applyAlignment="1">
      <alignment horizontal="center" vertical="center"/>
    </xf>
    <xf numFmtId="3" fontId="2" fillId="22" borderId="54" xfId="0" applyNumberFormat="1" applyFont="1" applyFill="1" applyBorder="1" applyAlignment="1">
      <alignment horizontal="center" vertical="center"/>
    </xf>
    <xf numFmtId="0" fontId="8" fillId="0" borderId="57" xfId="267" applyNumberFormat="1" applyFont="1" applyFill="1" applyBorder="1" applyAlignment="1">
      <alignment horizontal="center" vertical="center" wrapText="1"/>
      <protection/>
    </xf>
    <xf numFmtId="0" fontId="8" fillId="0" borderId="8" xfId="267" applyNumberFormat="1" applyFont="1" applyFill="1" applyBorder="1" applyAlignment="1">
      <alignment horizontal="center" vertical="center" wrapText="1"/>
      <protection/>
    </xf>
    <xf numFmtId="0" fontId="2" fillId="0" borderId="8" xfId="267" applyNumberFormat="1" applyFont="1" applyFill="1" applyBorder="1" applyAlignment="1" quotePrefix="1">
      <alignment horizontal="center" vertical="center" wrapText="1"/>
      <protection/>
    </xf>
    <xf numFmtId="0" fontId="2" fillId="0" borderId="8" xfId="267" applyNumberFormat="1" applyFont="1" applyFill="1" applyBorder="1" applyAlignment="1">
      <alignment horizontal="center" vertical="center" wrapText="1"/>
      <protection/>
    </xf>
    <xf numFmtId="3" fontId="4" fillId="0" borderId="48" xfId="267" applyNumberFormat="1" applyFont="1" applyFill="1" applyBorder="1" applyAlignment="1">
      <alignment horizontal="right" vertical="center" wrapText="1"/>
      <protection/>
    </xf>
    <xf numFmtId="3" fontId="11" fillId="20" borderId="38" xfId="267" applyNumberFormat="1" applyFont="1" applyFill="1" applyBorder="1" applyAlignment="1">
      <alignment horizontal="right" vertical="center" wrapText="1"/>
      <protection/>
    </xf>
    <xf numFmtId="3" fontId="4" fillId="0" borderId="38" xfId="267" applyNumberFormat="1" applyFont="1" applyFill="1" applyBorder="1" applyAlignment="1">
      <alignment horizontal="right" vertical="center" wrapText="1"/>
      <protection/>
    </xf>
    <xf numFmtId="3" fontId="11" fillId="0" borderId="38" xfId="267" applyNumberFormat="1" applyFont="1" applyFill="1" applyBorder="1" applyAlignment="1">
      <alignment horizontal="right" vertical="center" wrapText="1"/>
      <protection/>
    </xf>
    <xf numFmtId="3" fontId="8" fillId="0" borderId="38" xfId="267" applyNumberFormat="1" applyFont="1" applyFill="1" applyBorder="1" applyAlignment="1">
      <alignment horizontal="right" vertical="center" wrapText="1"/>
      <protection/>
    </xf>
    <xf numFmtId="3" fontId="12" fillId="0" borderId="38" xfId="267" applyNumberFormat="1" applyFont="1" applyFill="1" applyBorder="1" applyAlignment="1">
      <alignment horizontal="right" vertical="center" wrapText="1"/>
      <protection/>
    </xf>
    <xf numFmtId="3" fontId="3" fillId="0" borderId="38" xfId="267" applyNumberFormat="1" applyFont="1" applyFill="1" applyBorder="1" applyAlignment="1">
      <alignment horizontal="right" vertical="center" wrapText="1"/>
      <protection/>
    </xf>
    <xf numFmtId="3" fontId="2" fillId="0" borderId="38" xfId="267" applyNumberFormat="1" applyFont="1" applyFill="1" applyBorder="1" applyAlignment="1">
      <alignment horizontal="right" vertical="center" wrapText="1"/>
      <protection/>
    </xf>
    <xf numFmtId="3" fontId="7" fillId="0" borderId="38" xfId="267" applyNumberFormat="1" applyFont="1" applyFill="1" applyBorder="1" applyAlignment="1">
      <alignment horizontal="right" vertical="center" wrapText="1"/>
      <protection/>
    </xf>
    <xf numFmtId="0" fontId="8" fillId="20" borderId="8" xfId="267" applyNumberFormat="1" applyFont="1" applyFill="1" applyBorder="1" applyAlignment="1">
      <alignment horizontal="center" vertical="center" wrapText="1"/>
      <protection/>
    </xf>
    <xf numFmtId="49" fontId="2" fillId="20" borderId="4" xfId="267" applyNumberFormat="1" applyFont="1" applyFill="1" applyBorder="1" applyAlignment="1">
      <alignment horizontal="left" vertical="center" wrapText="1"/>
      <protection/>
    </xf>
    <xf numFmtId="0" fontId="2" fillId="20" borderId="4" xfId="267" applyFont="1" applyFill="1" applyBorder="1" applyAlignment="1">
      <alignment horizontal="left" vertical="center" wrapText="1" indent="4"/>
      <protection/>
    </xf>
    <xf numFmtId="0" fontId="2" fillId="20" borderId="4" xfId="267" applyNumberFormat="1" applyFont="1" applyFill="1" applyBorder="1" applyAlignment="1">
      <alignment horizontal="left" vertical="top" wrapText="1"/>
      <protection/>
    </xf>
    <xf numFmtId="0" fontId="2" fillId="20" borderId="8" xfId="267" applyNumberFormat="1" applyFont="1" applyFill="1" applyBorder="1" applyAlignment="1">
      <alignment horizontal="center" vertical="center" wrapText="1"/>
      <protection/>
    </xf>
    <xf numFmtId="3" fontId="8" fillId="20" borderId="38" xfId="267" applyNumberFormat="1" applyFont="1" applyFill="1" applyBorder="1" applyAlignment="1">
      <alignment horizontal="right" vertical="center" wrapText="1"/>
      <protection/>
    </xf>
    <xf numFmtId="49" fontId="4" fillId="20" borderId="4" xfId="267" applyNumberFormat="1" applyFont="1" applyFill="1" applyBorder="1" applyAlignment="1">
      <alignment horizontal="left" vertical="center" wrapText="1"/>
      <protection/>
    </xf>
    <xf numFmtId="0" fontId="3" fillId="20" borderId="4" xfId="267" applyFont="1" applyFill="1" applyBorder="1" applyAlignment="1">
      <alignment horizontal="left" vertical="center" wrapText="1" indent="2"/>
      <protection/>
    </xf>
    <xf numFmtId="0" fontId="8" fillId="20" borderId="4" xfId="267" applyFont="1" applyFill="1" applyBorder="1" applyAlignment="1">
      <alignment horizontal="left" vertical="top" wrapText="1"/>
      <protection/>
    </xf>
    <xf numFmtId="3" fontId="14" fillId="20" borderId="25" xfId="267" applyNumberFormat="1" applyFont="1" applyFill="1" applyBorder="1" applyAlignment="1">
      <alignment horizontal="right" vertical="center" wrapText="1"/>
      <protection/>
    </xf>
    <xf numFmtId="3" fontId="4" fillId="20" borderId="21" xfId="267" applyNumberFormat="1" applyFont="1" applyFill="1" applyBorder="1" applyAlignment="1">
      <alignment horizontal="right" vertical="center" wrapText="1"/>
      <protection/>
    </xf>
    <xf numFmtId="49" fontId="4" fillId="20" borderId="9" xfId="267" applyNumberFormat="1" applyFont="1" applyFill="1" applyBorder="1" applyAlignment="1">
      <alignment horizontal="left" vertical="center"/>
      <protection/>
    </xf>
    <xf numFmtId="0" fontId="8" fillId="20" borderId="9" xfId="267" applyNumberFormat="1" applyFont="1" applyFill="1" applyBorder="1" applyAlignment="1">
      <alignment horizontal="left" vertical="center" wrapText="1"/>
      <protection/>
    </xf>
    <xf numFmtId="0" fontId="8" fillId="20" borderId="19" xfId="267" applyNumberFormat="1" applyFont="1" applyFill="1" applyBorder="1" applyAlignment="1">
      <alignment horizontal="center" vertical="center" wrapText="1"/>
      <protection/>
    </xf>
    <xf numFmtId="0" fontId="3" fillId="20" borderId="9" xfId="267" applyFont="1" applyFill="1" applyBorder="1" applyAlignment="1">
      <alignment horizontal="left" vertical="center" wrapText="1" indent="2"/>
      <protection/>
    </xf>
    <xf numFmtId="49" fontId="4" fillId="20" borderId="26" xfId="267" applyNumberFormat="1" applyFont="1" applyFill="1" applyBorder="1" applyAlignment="1">
      <alignment horizontal="left" vertical="center" wrapText="1"/>
      <protection/>
    </xf>
    <xf numFmtId="0" fontId="4" fillId="20" borderId="20" xfId="267" applyNumberFormat="1" applyFont="1" applyFill="1" applyBorder="1" applyAlignment="1">
      <alignment horizontal="left" vertical="center" wrapText="1"/>
      <protection/>
    </xf>
    <xf numFmtId="0" fontId="4" fillId="20" borderId="20" xfId="267" applyFont="1" applyFill="1" applyBorder="1" applyAlignment="1">
      <alignment horizontal="left" vertical="center" wrapText="1" indent="2"/>
      <protection/>
    </xf>
    <xf numFmtId="49" fontId="8" fillId="20" borderId="20" xfId="267" applyNumberFormat="1" applyFont="1" applyFill="1" applyBorder="1" applyAlignment="1">
      <alignment horizontal="left" vertical="center" wrapText="1"/>
      <protection/>
    </xf>
    <xf numFmtId="0" fontId="8" fillId="20" borderId="35" xfId="267" applyNumberFormat="1" applyFont="1" applyFill="1" applyBorder="1" applyAlignment="1">
      <alignment horizontal="center" vertical="center" wrapText="1"/>
      <protection/>
    </xf>
    <xf numFmtId="3" fontId="4" fillId="0" borderId="38" xfId="267" applyNumberFormat="1" applyFont="1" applyFill="1" applyBorder="1" applyAlignment="1">
      <alignment horizontal="right" vertical="center"/>
      <protection/>
    </xf>
    <xf numFmtId="49" fontId="4" fillId="20" borderId="56" xfId="267" applyNumberFormat="1" applyFont="1" applyFill="1" applyBorder="1" applyAlignment="1">
      <alignment horizontal="left" vertical="center" wrapText="1"/>
      <protection/>
    </xf>
    <xf numFmtId="0" fontId="55" fillId="22" borderId="19" xfId="232" applyFont="1" applyFill="1" applyBorder="1" applyAlignment="1">
      <alignment horizontal="center" vertical="center" wrapText="1"/>
      <protection/>
    </xf>
    <xf numFmtId="0" fontId="55" fillId="22" borderId="18" xfId="232" applyFont="1" applyFill="1" applyBorder="1" applyAlignment="1">
      <alignment horizontal="center" vertical="center" wrapText="1"/>
      <protection/>
    </xf>
    <xf numFmtId="0" fontId="55" fillId="0" borderId="58" xfId="201" applyFont="1" applyFill="1" applyBorder="1" applyAlignment="1">
      <alignment horizontal="center" vertical="center" textRotation="90" wrapText="1"/>
      <protection/>
    </xf>
    <xf numFmtId="49" fontId="4" fillId="20" borderId="15" xfId="267" applyNumberFormat="1" applyFont="1" applyFill="1" applyBorder="1" applyAlignment="1">
      <alignment horizontal="left" vertical="center"/>
      <protection/>
    </xf>
    <xf numFmtId="0" fontId="3" fillId="20" borderId="15" xfId="267" applyFont="1" applyFill="1" applyBorder="1" applyAlignment="1">
      <alignment horizontal="left" vertical="center" wrapText="1" indent="1"/>
      <protection/>
    </xf>
    <xf numFmtId="0" fontId="8" fillId="20" borderId="15" xfId="267" applyNumberFormat="1" applyFont="1" applyFill="1" applyBorder="1" applyAlignment="1">
      <alignment horizontal="left" vertical="center" wrapText="1"/>
      <protection/>
    </xf>
    <xf numFmtId="0" fontId="8" fillId="20" borderId="23" xfId="267" applyNumberFormat="1" applyFont="1" applyFill="1" applyBorder="1" applyAlignment="1">
      <alignment horizontal="center" vertical="center" wrapText="1"/>
      <protection/>
    </xf>
    <xf numFmtId="3" fontId="14" fillId="20" borderId="40" xfId="267" applyNumberFormat="1" applyFont="1" applyFill="1" applyBorder="1" applyAlignment="1">
      <alignment horizontal="right" vertical="center" wrapText="1"/>
      <protection/>
    </xf>
    <xf numFmtId="49" fontId="4" fillId="0" borderId="26" xfId="267" applyNumberFormat="1" applyFont="1" applyFill="1" applyBorder="1" applyAlignment="1">
      <alignment horizontal="left" vertical="center" wrapText="1"/>
      <protection/>
    </xf>
    <xf numFmtId="49" fontId="4" fillId="0" borderId="20" xfId="267" applyNumberFormat="1" applyFont="1" applyFill="1" applyBorder="1" applyAlignment="1">
      <alignment horizontal="left" vertical="center"/>
      <protection/>
    </xf>
    <xf numFmtId="0" fontId="3" fillId="0" borderId="20" xfId="267" applyFont="1" applyFill="1" applyBorder="1" applyAlignment="1">
      <alignment horizontal="left" vertical="center" wrapText="1" indent="1"/>
      <protection/>
    </xf>
    <xf numFmtId="0" fontId="8" fillId="0" borderId="20" xfId="267" applyNumberFormat="1" applyFont="1" applyFill="1" applyBorder="1" applyAlignment="1">
      <alignment horizontal="left" vertical="center" wrapText="1"/>
      <protection/>
    </xf>
    <xf numFmtId="0" fontId="8" fillId="0" borderId="35" xfId="267" applyNumberFormat="1" applyFont="1" applyFill="1" applyBorder="1" applyAlignment="1">
      <alignment horizontal="center" vertical="center" wrapText="1"/>
      <protection/>
    </xf>
    <xf numFmtId="3" fontId="4" fillId="0" borderId="21" xfId="267" applyNumberFormat="1" applyFont="1" applyFill="1" applyBorder="1" applyAlignment="1">
      <alignment horizontal="right" vertical="center" wrapText="1"/>
      <protection/>
    </xf>
    <xf numFmtId="3" fontId="2" fillId="0" borderId="0" xfId="0" applyNumberFormat="1" applyFont="1" applyAlignment="1">
      <alignment vertical="center"/>
    </xf>
    <xf numFmtId="0" fontId="3" fillId="0" borderId="0" xfId="0" applyFont="1" applyAlignment="1">
      <alignment/>
    </xf>
    <xf numFmtId="0" fontId="2" fillId="0" borderId="0" xfId="0" applyFont="1" applyAlignment="1">
      <alignment/>
    </xf>
    <xf numFmtId="0" fontId="15" fillId="0" borderId="46" xfId="0" applyFont="1" applyFill="1" applyBorder="1" applyAlignment="1" applyProtection="1">
      <alignment horizontal="left" vertical="center" wrapText="1"/>
      <protection/>
    </xf>
    <xf numFmtId="0" fontId="2" fillId="0" borderId="46" xfId="0" applyFont="1" applyFill="1" applyBorder="1" applyAlignment="1">
      <alignment vertical="center"/>
    </xf>
    <xf numFmtId="0" fontId="2" fillId="0" borderId="47" xfId="0" applyFont="1" applyFill="1" applyBorder="1" applyAlignment="1">
      <alignment vertical="center"/>
    </xf>
    <xf numFmtId="0" fontId="2" fillId="0" borderId="47" xfId="0" applyFont="1" applyFill="1" applyBorder="1" applyAlignment="1">
      <alignment horizontal="center" vertical="center"/>
    </xf>
    <xf numFmtId="49" fontId="8" fillId="20" borderId="4" xfId="267" applyNumberFormat="1" applyFont="1" applyFill="1" applyBorder="1" applyAlignment="1" quotePrefix="1">
      <alignment horizontal="left" vertical="top" wrapText="1"/>
      <protection/>
    </xf>
    <xf numFmtId="0" fontId="2" fillId="20" borderId="4" xfId="267" applyFont="1" applyFill="1" applyBorder="1" applyAlignment="1">
      <alignment horizontal="left" vertical="center" wrapText="1" indent="3"/>
      <protection/>
    </xf>
    <xf numFmtId="49" fontId="8" fillId="20" borderId="4" xfId="267" applyNumberFormat="1" applyFont="1" applyFill="1" applyBorder="1" applyAlignment="1">
      <alignment horizontal="left" vertical="top" wrapText="1"/>
      <protection/>
    </xf>
    <xf numFmtId="0" fontId="2" fillId="0" borderId="0" xfId="0" applyFont="1" applyAlignment="1">
      <alignment horizontal="left" vertical="center" indent="4"/>
    </xf>
    <xf numFmtId="0" fontId="55" fillId="0" borderId="59" xfId="217" applyFont="1" applyBorder="1" applyAlignment="1">
      <alignment horizontal="center"/>
      <protection/>
    </xf>
    <xf numFmtId="0" fontId="56" fillId="0" borderId="0" xfId="233" applyFont="1">
      <alignment/>
      <protection/>
    </xf>
    <xf numFmtId="0" fontId="55" fillId="0" borderId="15" xfId="232" applyFont="1" applyBorder="1">
      <alignment/>
      <protection/>
    </xf>
    <xf numFmtId="0" fontId="55" fillId="0" borderId="17" xfId="232" applyFont="1" applyBorder="1" applyAlignment="1">
      <alignment horizontal="center" vertical="center" wrapText="1"/>
      <protection/>
    </xf>
    <xf numFmtId="9" fontId="55" fillId="0" borderId="17" xfId="217" applyNumberFormat="1" applyFont="1" applyFill="1" applyBorder="1" applyAlignment="1">
      <alignment horizontal="center" vertical="center" textRotation="180" wrapText="1"/>
      <protection/>
    </xf>
    <xf numFmtId="9" fontId="57" fillId="0" borderId="4" xfId="217" applyNumberFormat="1" applyFont="1" applyFill="1" applyBorder="1" applyAlignment="1">
      <alignment horizontal="center" vertical="center" textRotation="90" wrapText="1"/>
      <protection/>
    </xf>
    <xf numFmtId="0" fontId="55" fillId="22" borderId="20" xfId="217" applyFont="1" applyFill="1" applyBorder="1" applyAlignment="1" quotePrefix="1">
      <alignment horizontal="center" vertical="center" wrapText="1"/>
      <protection/>
    </xf>
    <xf numFmtId="0" fontId="55" fillId="22" borderId="51" xfId="217" applyFont="1" applyFill="1" applyBorder="1" applyAlignment="1" quotePrefix="1">
      <alignment horizontal="center" vertical="center" wrapText="1"/>
      <protection/>
    </xf>
    <xf numFmtId="0" fontId="55" fillId="0" borderId="51" xfId="217" applyFont="1" applyFill="1" applyBorder="1" applyAlignment="1" quotePrefix="1">
      <alignment horizontal="center" vertical="center" wrapText="1"/>
      <protection/>
    </xf>
    <xf numFmtId="0" fontId="55" fillId="22" borderId="17" xfId="232" applyFont="1" applyFill="1" applyBorder="1" applyAlignment="1">
      <alignment horizontal="center" vertical="center" wrapText="1"/>
      <protection/>
    </xf>
    <xf numFmtId="9" fontId="55" fillId="22" borderId="20" xfId="217" applyNumberFormat="1" applyFont="1" applyFill="1" applyBorder="1" applyAlignment="1" quotePrefix="1">
      <alignment horizontal="center" vertical="center" wrapText="1"/>
      <protection/>
    </xf>
    <xf numFmtId="9" fontId="55" fillId="0" borderId="20" xfId="217" applyNumberFormat="1" applyFont="1" applyFill="1" applyBorder="1" applyAlignment="1" quotePrefix="1">
      <alignment horizontal="center" vertical="center" wrapText="1"/>
      <protection/>
    </xf>
    <xf numFmtId="9" fontId="55" fillId="22" borderId="20" xfId="218" applyNumberFormat="1" applyFont="1" applyFill="1" applyBorder="1" applyAlignment="1" quotePrefix="1">
      <alignment horizontal="center" vertical="center" wrapText="1"/>
      <protection/>
    </xf>
    <xf numFmtId="0" fontId="55" fillId="0" borderId="35" xfId="217" applyFont="1" applyFill="1" applyBorder="1" applyAlignment="1" quotePrefix="1">
      <alignment horizontal="center" vertical="center" wrapText="1"/>
      <protection/>
    </xf>
    <xf numFmtId="0" fontId="55" fillId="22" borderId="56" xfId="217" applyFont="1" applyFill="1" applyBorder="1" applyAlignment="1" quotePrefix="1">
      <alignment horizontal="center" vertical="center" wrapText="1"/>
      <protection/>
    </xf>
    <xf numFmtId="0" fontId="58" fillId="22" borderId="17" xfId="217" applyFont="1" applyFill="1" applyBorder="1" applyAlignment="1">
      <alignment vertical="center" wrapText="1"/>
      <protection/>
    </xf>
    <xf numFmtId="9" fontId="55" fillId="22" borderId="34" xfId="217" applyNumberFormat="1" applyFont="1" applyFill="1" applyBorder="1" applyAlignment="1" quotePrefix="1">
      <alignment horizontal="center" vertical="center" wrapText="1"/>
      <protection/>
    </xf>
    <xf numFmtId="9" fontId="55" fillId="22" borderId="16" xfId="217" applyNumberFormat="1" applyFont="1" applyFill="1" applyBorder="1" applyAlignment="1" quotePrefix="1">
      <alignment vertical="center" wrapText="1"/>
      <protection/>
    </xf>
    <xf numFmtId="9" fontId="55" fillId="22" borderId="17" xfId="217" applyNumberFormat="1" applyFont="1" applyFill="1" applyBorder="1" applyAlignment="1" quotePrefix="1">
      <alignment vertical="center" wrapText="1"/>
      <protection/>
    </xf>
    <xf numFmtId="9" fontId="55" fillId="0" borderId="34" xfId="217" applyNumberFormat="1" applyFont="1" applyFill="1" applyBorder="1" applyAlignment="1" quotePrefix="1">
      <alignment vertical="center" wrapText="1"/>
      <protection/>
    </xf>
    <xf numFmtId="9" fontId="55" fillId="0" borderId="60" xfId="217" applyNumberFormat="1" applyFont="1" applyFill="1" applyBorder="1" applyAlignment="1" quotePrefix="1">
      <alignment vertical="center" wrapText="1"/>
      <protection/>
    </xf>
    <xf numFmtId="9" fontId="55" fillId="0" borderId="16" xfId="217" applyNumberFormat="1" applyFont="1" applyFill="1" applyBorder="1" applyAlignment="1" quotePrefix="1">
      <alignment vertical="center" wrapText="1"/>
      <protection/>
    </xf>
    <xf numFmtId="9" fontId="55" fillId="0" borderId="17" xfId="217" applyNumberFormat="1" applyFont="1" applyFill="1" applyBorder="1" applyAlignment="1" quotePrefix="1">
      <alignment vertical="center" wrapText="1"/>
      <protection/>
    </xf>
    <xf numFmtId="9" fontId="55" fillId="22" borderId="34" xfId="217" applyNumberFormat="1" applyFont="1" applyFill="1" applyBorder="1" applyAlignment="1" quotePrefix="1">
      <alignment vertical="center" wrapText="1"/>
      <protection/>
    </xf>
    <xf numFmtId="9" fontId="55" fillId="22" borderId="17" xfId="217" applyNumberFormat="1" applyFont="1" applyFill="1" applyBorder="1" applyAlignment="1" quotePrefix="1">
      <alignment horizontal="center" vertical="center" wrapText="1"/>
      <protection/>
    </xf>
    <xf numFmtId="9" fontId="55" fillId="22" borderId="60" xfId="217" applyNumberFormat="1" applyFont="1" applyFill="1" applyBorder="1" applyAlignment="1" quotePrefix="1">
      <alignment horizontal="center" vertical="center" wrapText="1"/>
      <protection/>
    </xf>
    <xf numFmtId="9" fontId="55" fillId="22" borderId="16" xfId="217" applyNumberFormat="1" applyFont="1" applyFill="1" applyBorder="1" applyAlignment="1" quotePrefix="1">
      <alignment horizontal="center" vertical="center" wrapText="1"/>
      <protection/>
    </xf>
    <xf numFmtId="0" fontId="55" fillId="22" borderId="34" xfId="217" applyFont="1" applyFill="1" applyBorder="1" applyAlignment="1">
      <alignment horizontal="center" vertical="center" wrapText="1"/>
      <protection/>
    </xf>
    <xf numFmtId="0" fontId="59" fillId="0" borderId="16" xfId="217" applyFont="1" applyFill="1" applyBorder="1" applyAlignment="1">
      <alignment horizontal="center" vertical="center" wrapText="1"/>
      <protection/>
    </xf>
    <xf numFmtId="0" fontId="59" fillId="0" borderId="34" xfId="217" applyFont="1" applyFill="1" applyBorder="1" applyAlignment="1">
      <alignment horizontal="center" vertical="center" wrapText="1"/>
      <protection/>
    </xf>
    <xf numFmtId="0" fontId="59" fillId="0" borderId="60" xfId="217" applyFont="1" applyFill="1" applyBorder="1" applyAlignment="1">
      <alignment horizontal="center" vertical="center" wrapText="1"/>
      <protection/>
    </xf>
    <xf numFmtId="9" fontId="55" fillId="0" borderId="60" xfId="217" applyNumberFormat="1" applyFont="1" applyFill="1" applyBorder="1" applyAlignment="1">
      <alignment horizontal="center" vertical="center" wrapText="1"/>
      <protection/>
    </xf>
    <xf numFmtId="0" fontId="55" fillId="0" borderId="17" xfId="217" applyFont="1" applyFill="1" applyBorder="1" applyAlignment="1">
      <alignment horizontal="center" vertical="center" wrapText="1"/>
      <protection/>
    </xf>
    <xf numFmtId="0" fontId="60" fillId="22" borderId="50" xfId="217" applyFont="1" applyFill="1" applyBorder="1" applyAlignment="1" quotePrefix="1">
      <alignment horizontal="center" vertical="center" wrapText="1"/>
      <protection/>
    </xf>
    <xf numFmtId="9" fontId="54" fillId="0" borderId="4" xfId="217" applyNumberFormat="1" applyFont="1" applyFill="1" applyBorder="1" applyAlignment="1">
      <alignment horizontal="left" vertical="center" wrapText="1"/>
      <protection/>
    </xf>
    <xf numFmtId="9" fontId="60" fillId="22" borderId="4" xfId="217" applyNumberFormat="1" applyFont="1" applyFill="1" applyBorder="1" applyAlignment="1" quotePrefix="1">
      <alignment horizontal="center" vertical="center" wrapText="1"/>
      <protection/>
    </xf>
    <xf numFmtId="9" fontId="60" fillId="22" borderId="4" xfId="217" applyNumberFormat="1" applyFont="1" applyFill="1" applyBorder="1" applyAlignment="1" quotePrefix="1">
      <alignment vertical="center" wrapText="1"/>
      <protection/>
    </xf>
    <xf numFmtId="0" fontId="60" fillId="22" borderId="4" xfId="217" applyFont="1" applyFill="1" applyBorder="1" applyAlignment="1">
      <alignment horizontal="left" vertical="center" wrapText="1"/>
      <protection/>
    </xf>
    <xf numFmtId="0" fontId="60" fillId="0" borderId="4" xfId="217" applyFont="1" applyFill="1" applyBorder="1" applyAlignment="1">
      <alignment horizontal="left" vertical="center" wrapText="1"/>
      <protection/>
    </xf>
    <xf numFmtId="0" fontId="60" fillId="21" borderId="4" xfId="217" applyFont="1" applyFill="1" applyBorder="1" applyAlignment="1">
      <alignment horizontal="left" vertical="center" wrapText="1"/>
      <protection/>
    </xf>
    <xf numFmtId="9" fontId="60" fillId="0" borderId="4" xfId="217" applyNumberFormat="1" applyFont="1" applyFill="1" applyBorder="1" applyAlignment="1" quotePrefix="1">
      <alignment horizontal="center" vertical="center" wrapText="1"/>
      <protection/>
    </xf>
    <xf numFmtId="9" fontId="60" fillId="0" borderId="4" xfId="217" applyNumberFormat="1" applyFont="1" applyFill="1" applyBorder="1" applyAlignment="1">
      <alignment horizontal="center" vertical="center" wrapText="1"/>
      <protection/>
    </xf>
    <xf numFmtId="9" fontId="60" fillId="22" borderId="4" xfId="217" applyNumberFormat="1" applyFont="1" applyFill="1" applyBorder="1" applyAlignment="1">
      <alignment horizontal="center" vertical="center" wrapText="1"/>
      <protection/>
    </xf>
    <xf numFmtId="0" fontId="60" fillId="0" borderId="50" xfId="217" applyFont="1" applyFill="1" applyBorder="1" applyAlignment="1" quotePrefix="1">
      <alignment horizontal="center" vertical="center" wrapText="1"/>
      <protection/>
    </xf>
    <xf numFmtId="9" fontId="54" fillId="0" borderId="4" xfId="217" applyNumberFormat="1" applyFont="1" applyFill="1" applyBorder="1" applyAlignment="1">
      <alignment horizontal="left" vertical="center" wrapText="1" indent="2"/>
      <protection/>
    </xf>
    <xf numFmtId="9" fontId="60" fillId="0" borderId="4" xfId="217" applyNumberFormat="1" applyFont="1" applyFill="1" applyBorder="1" applyAlignment="1" quotePrefix="1">
      <alignment vertical="center" wrapText="1"/>
      <protection/>
    </xf>
    <xf numFmtId="0" fontId="56" fillId="0" borderId="4" xfId="271" applyFont="1" applyFill="1" applyBorder="1">
      <alignment/>
      <protection/>
    </xf>
    <xf numFmtId="9" fontId="62" fillId="0" borderId="4" xfId="217" applyNumberFormat="1" applyFont="1" applyFill="1" applyBorder="1" applyAlignment="1">
      <alignment horizontal="left" vertical="center" wrapText="1" indent="2"/>
      <protection/>
    </xf>
    <xf numFmtId="0" fontId="56" fillId="21" borderId="4" xfId="271" applyFont="1" applyFill="1" applyBorder="1">
      <alignment/>
      <protection/>
    </xf>
    <xf numFmtId="9" fontId="60" fillId="21" borderId="4" xfId="217" applyNumberFormat="1" applyFont="1" applyFill="1" applyBorder="1" applyAlignment="1" quotePrefix="1">
      <alignment horizontal="center" vertical="center" wrapText="1"/>
      <protection/>
    </xf>
    <xf numFmtId="9" fontId="60" fillId="21" borderId="4" xfId="217" applyNumberFormat="1" applyFont="1" applyFill="1" applyBorder="1" applyAlignment="1">
      <alignment horizontal="center" vertical="center" wrapText="1"/>
      <protection/>
    </xf>
    <xf numFmtId="9" fontId="54" fillId="0" borderId="4" xfId="218" applyNumberFormat="1" applyFont="1" applyFill="1" applyBorder="1" applyAlignment="1">
      <alignment horizontal="left" vertical="center" wrapText="1" indent="2"/>
      <protection/>
    </xf>
    <xf numFmtId="0" fontId="56" fillId="0" borderId="0" xfId="233" applyFont="1" applyAlignment="1">
      <alignment horizontal="left"/>
      <protection/>
    </xf>
    <xf numFmtId="0" fontId="53" fillId="0" borderId="0" xfId="233" applyFont="1">
      <alignment/>
      <protection/>
    </xf>
    <xf numFmtId="0" fontId="53" fillId="0" borderId="0" xfId="233" applyFont="1" applyAlignment="1">
      <alignment horizontal="center" vertical="center" wrapText="1"/>
      <protection/>
    </xf>
    <xf numFmtId="9" fontId="58" fillId="0" borderId="4" xfId="217" applyNumberFormat="1" applyFont="1" applyFill="1" applyBorder="1" applyAlignment="1">
      <alignment horizontal="center" vertical="center" wrapText="1"/>
      <protection/>
    </xf>
    <xf numFmtId="0" fontId="55" fillId="0" borderId="4" xfId="217" applyFont="1" applyFill="1" applyBorder="1" applyAlignment="1">
      <alignment vertical="center" wrapText="1"/>
      <protection/>
    </xf>
    <xf numFmtId="0" fontId="55" fillId="0" borderId="4" xfId="217" applyFont="1" applyFill="1" applyBorder="1" applyAlignment="1">
      <alignment vertical="center"/>
      <protection/>
    </xf>
    <xf numFmtId="9" fontId="55" fillId="0" borderId="4" xfId="217" applyNumberFormat="1" applyFont="1" applyFill="1" applyBorder="1" applyAlignment="1">
      <alignment horizontal="center" vertical="center" wrapText="1"/>
      <protection/>
    </xf>
    <xf numFmtId="0" fontId="55" fillId="0" borderId="4" xfId="217" applyFont="1" applyFill="1" applyBorder="1" applyAlignment="1">
      <alignment horizontal="center" vertical="center" wrapText="1"/>
      <protection/>
    </xf>
    <xf numFmtId="9" fontId="55" fillId="0" borderId="4" xfId="217" applyNumberFormat="1" applyFont="1" applyFill="1" applyBorder="1" applyAlignment="1">
      <alignment horizontal="left" vertical="center" wrapText="1"/>
      <protection/>
    </xf>
    <xf numFmtId="0" fontId="55" fillId="0" borderId="4" xfId="217" applyFont="1" applyFill="1" applyBorder="1" applyAlignment="1">
      <alignment horizontal="left" vertical="center" wrapText="1"/>
      <protection/>
    </xf>
    <xf numFmtId="9" fontId="57" fillId="0" borderId="4" xfId="217" applyNumberFormat="1" applyFont="1" applyFill="1" applyBorder="1" applyAlignment="1">
      <alignment horizontal="left" vertical="center" wrapText="1" indent="2"/>
      <protection/>
    </xf>
    <xf numFmtId="9" fontId="57" fillId="0" borderId="4" xfId="217" applyNumberFormat="1" applyFont="1" applyFill="1" applyBorder="1" applyAlignment="1">
      <alignment horizontal="left" vertical="center" wrapText="1"/>
      <protection/>
    </xf>
    <xf numFmtId="0" fontId="53" fillId="0" borderId="4" xfId="271" applyFont="1" applyFill="1" applyBorder="1">
      <alignment/>
      <protection/>
    </xf>
    <xf numFmtId="0" fontId="63" fillId="0" borderId="0" xfId="233" applyFont="1" applyAlignment="1">
      <alignment horizontal="left" wrapText="1"/>
      <protection/>
    </xf>
    <xf numFmtId="9" fontId="58" fillId="0" borderId="9" xfId="217" applyNumberFormat="1" applyFont="1" applyFill="1" applyBorder="1" applyAlignment="1">
      <alignment horizontal="center" vertical="center" wrapText="1"/>
      <protection/>
    </xf>
    <xf numFmtId="0" fontId="55" fillId="0" borderId="9" xfId="217" applyFont="1" applyFill="1" applyBorder="1" applyAlignment="1">
      <alignment vertical="center" wrapText="1"/>
      <protection/>
    </xf>
    <xf numFmtId="0" fontId="55" fillId="0" borderId="9" xfId="217" applyFont="1" applyFill="1" applyBorder="1" applyAlignment="1">
      <alignment vertical="center"/>
      <protection/>
    </xf>
    <xf numFmtId="9" fontId="55" fillId="0" borderId="9" xfId="217" applyNumberFormat="1" applyFont="1" applyFill="1" applyBorder="1" applyAlignment="1">
      <alignment horizontal="center" vertical="center" wrapText="1"/>
      <protection/>
    </xf>
    <xf numFmtId="9" fontId="57" fillId="0" borderId="9" xfId="217" applyNumberFormat="1" applyFont="1" applyFill="1" applyBorder="1" applyAlignment="1">
      <alignment horizontal="left" vertical="center" wrapText="1"/>
      <protection/>
    </xf>
    <xf numFmtId="0" fontId="63" fillId="0" borderId="4" xfId="233" applyFont="1" applyBorder="1" applyAlignment="1">
      <alignment wrapText="1"/>
      <protection/>
    </xf>
    <xf numFmtId="0" fontId="53" fillId="0" borderId="4" xfId="233" applyFont="1" applyBorder="1">
      <alignment/>
      <protection/>
    </xf>
    <xf numFmtId="0" fontId="57" fillId="0" borderId="4" xfId="217" applyFont="1" applyBorder="1" applyAlignment="1">
      <alignment wrapText="1"/>
      <protection/>
    </xf>
    <xf numFmtId="0" fontId="55" fillId="0" borderId="4" xfId="217" applyFont="1" applyBorder="1" applyAlignment="1">
      <alignment wrapText="1"/>
      <protection/>
    </xf>
    <xf numFmtId="0" fontId="55" fillId="0" borderId="4" xfId="217" applyFont="1" applyBorder="1">
      <alignment/>
      <protection/>
    </xf>
    <xf numFmtId="0" fontId="65" fillId="0" borderId="61" xfId="234" applyFont="1" applyFill="1" applyBorder="1" applyAlignment="1">
      <alignment vertical="center"/>
      <protection/>
    </xf>
    <xf numFmtId="0" fontId="65" fillId="0" borderId="62" xfId="234" applyFont="1" applyFill="1" applyBorder="1" applyAlignment="1">
      <alignment vertical="center"/>
      <protection/>
    </xf>
    <xf numFmtId="49" fontId="66" fillId="0" borderId="62" xfId="221" applyNumberFormat="1" applyFont="1" applyFill="1" applyBorder="1" applyAlignment="1">
      <alignment horizontal="left"/>
      <protection/>
    </xf>
    <xf numFmtId="0" fontId="66" fillId="0" borderId="62" xfId="221" applyFont="1" applyBorder="1">
      <alignment/>
      <protection/>
    </xf>
    <xf numFmtId="0" fontId="66" fillId="0" borderId="61" xfId="221" applyFont="1" applyBorder="1">
      <alignment/>
      <protection/>
    </xf>
    <xf numFmtId="0" fontId="66" fillId="0" borderId="0" xfId="225" applyFont="1">
      <alignment/>
      <protection/>
    </xf>
    <xf numFmtId="0" fontId="66" fillId="0" borderId="63" xfId="221" applyFont="1" applyBorder="1">
      <alignment/>
      <protection/>
    </xf>
    <xf numFmtId="0" fontId="65" fillId="0" borderId="27" xfId="234" applyFont="1" applyFill="1" applyBorder="1" applyAlignment="1">
      <alignment vertical="center"/>
      <protection/>
    </xf>
    <xf numFmtId="0" fontId="65" fillId="0" borderId="0" xfId="234" applyFont="1" applyFill="1" applyBorder="1" applyAlignment="1">
      <alignment vertical="center"/>
      <protection/>
    </xf>
    <xf numFmtId="49" fontId="66" fillId="0" borderId="0" xfId="221" applyNumberFormat="1" applyFont="1" applyFill="1" applyBorder="1" applyAlignment="1">
      <alignment horizontal="left"/>
      <protection/>
    </xf>
    <xf numFmtId="0" fontId="66" fillId="0" borderId="0" xfId="221" applyFont="1" applyBorder="1">
      <alignment/>
      <protection/>
    </xf>
    <xf numFmtId="1" fontId="66" fillId="0" borderId="27" xfId="221" applyNumberFormat="1" applyFont="1" applyBorder="1">
      <alignment/>
      <protection/>
    </xf>
    <xf numFmtId="0" fontId="66" fillId="0" borderId="64" xfId="221" applyFont="1" applyBorder="1" applyAlignment="1">
      <alignment horizontal="center"/>
      <protection/>
    </xf>
    <xf numFmtId="0" fontId="65" fillId="0" borderId="27" xfId="221" applyFont="1" applyBorder="1" applyAlignment="1">
      <alignment horizontal="left"/>
      <protection/>
    </xf>
    <xf numFmtId="49" fontId="66" fillId="0" borderId="0" xfId="221" applyNumberFormat="1" applyFont="1" applyBorder="1" applyAlignment="1">
      <alignment horizontal="left"/>
      <protection/>
    </xf>
    <xf numFmtId="0" fontId="65" fillId="0" borderId="64" xfId="221" applyFont="1" applyBorder="1" applyAlignment="1">
      <alignment horizontal="center"/>
      <protection/>
    </xf>
    <xf numFmtId="0" fontId="66" fillId="0" borderId="65" xfId="221" applyFont="1" applyFill="1" applyBorder="1" applyAlignment="1">
      <alignment horizontal="left"/>
      <protection/>
    </xf>
    <xf numFmtId="0" fontId="66" fillId="0" borderId="66" xfId="221" applyFont="1" applyFill="1" applyBorder="1" applyAlignment="1">
      <alignment horizontal="centerContinuous"/>
      <protection/>
    </xf>
    <xf numFmtId="49" fontId="66" fillId="0" borderId="66" xfId="221" applyNumberFormat="1" applyFont="1" applyFill="1" applyBorder="1" applyAlignment="1">
      <alignment horizontal="left"/>
      <protection/>
    </xf>
    <xf numFmtId="0" fontId="66" fillId="0" borderId="67" xfId="221" applyFont="1" applyBorder="1" applyAlignment="1">
      <alignment/>
      <protection/>
    </xf>
    <xf numFmtId="0" fontId="66" fillId="0" borderId="68" xfId="221" applyFont="1" applyBorder="1">
      <alignment/>
      <protection/>
    </xf>
    <xf numFmtId="0" fontId="66" fillId="0" borderId="61" xfId="221" applyFont="1" applyBorder="1" applyAlignment="1">
      <alignment horizontal="right"/>
      <protection/>
    </xf>
    <xf numFmtId="0" fontId="66" fillId="0" borderId="62" xfId="221" applyFont="1" applyFill="1" applyBorder="1">
      <alignment/>
      <protection/>
    </xf>
    <xf numFmtId="0" fontId="66" fillId="0" borderId="27" xfId="221" applyFont="1" applyBorder="1" applyAlignment="1">
      <alignment horizontal="right"/>
      <protection/>
    </xf>
    <xf numFmtId="0" fontId="66" fillId="0" borderId="0" xfId="221" applyFont="1" applyFill="1" applyBorder="1">
      <alignment/>
      <protection/>
    </xf>
    <xf numFmtId="0" fontId="65" fillId="0" borderId="67" xfId="221" applyFont="1" applyBorder="1" applyAlignment="1">
      <alignment horizontal="right"/>
      <protection/>
    </xf>
    <xf numFmtId="0" fontId="66" fillId="0" borderId="66" xfId="221" applyFont="1" applyBorder="1">
      <alignment/>
      <protection/>
    </xf>
    <xf numFmtId="0" fontId="66" fillId="0" borderId="66" xfId="221" applyFont="1" applyBorder="1" applyAlignment="1">
      <alignment horizontal="center"/>
      <protection/>
    </xf>
    <xf numFmtId="0" fontId="66" fillId="0" borderId="66" xfId="221" applyFont="1" applyFill="1" applyBorder="1" applyAlignment="1">
      <alignment horizontal="center"/>
      <protection/>
    </xf>
    <xf numFmtId="1" fontId="68" fillId="0" borderId="50" xfId="221" applyNumberFormat="1" applyFont="1" applyBorder="1" applyAlignment="1">
      <alignment horizontal="center" vertical="center"/>
      <protection/>
    </xf>
    <xf numFmtId="1" fontId="68" fillId="0" borderId="13" xfId="221" applyNumberFormat="1" applyFont="1" applyBorder="1" applyAlignment="1">
      <alignment horizontal="center" vertical="center"/>
      <protection/>
    </xf>
    <xf numFmtId="1" fontId="68" fillId="0" borderId="4" xfId="221" applyNumberFormat="1" applyFont="1" applyBorder="1" applyAlignment="1">
      <alignment horizontal="center" vertical="center"/>
      <protection/>
    </xf>
    <xf numFmtId="1" fontId="68" fillId="0" borderId="0" xfId="225" applyNumberFormat="1" applyFont="1">
      <alignment/>
      <protection/>
    </xf>
    <xf numFmtId="0" fontId="66" fillId="0" borderId="50" xfId="221" applyFont="1" applyBorder="1" applyAlignment="1">
      <alignment horizontal="center"/>
      <protection/>
    </xf>
    <xf numFmtId="0" fontId="66" fillId="0" borderId="4" xfId="221" applyFont="1" applyBorder="1">
      <alignment/>
      <protection/>
    </xf>
    <xf numFmtId="0" fontId="66" fillId="0" borderId="4" xfId="221" applyFont="1" applyBorder="1" applyAlignment="1">
      <alignment wrapText="1"/>
      <protection/>
    </xf>
    <xf numFmtId="49" fontId="66" fillId="0" borderId="4" xfId="221" applyNumberFormat="1" applyFont="1" applyFill="1" applyBorder="1" applyAlignment="1">
      <alignment horizontal="center"/>
      <protection/>
    </xf>
    <xf numFmtId="0" fontId="66" fillId="22" borderId="4" xfId="221" applyFont="1" applyFill="1" applyBorder="1">
      <alignment/>
      <protection/>
    </xf>
    <xf numFmtId="0" fontId="66" fillId="0" borderId="8" xfId="221" applyFont="1" applyBorder="1">
      <alignment/>
      <protection/>
    </xf>
    <xf numFmtId="0" fontId="66" fillId="0" borderId="4" xfId="223" applyFont="1" applyBorder="1" applyAlignment="1">
      <alignment horizontal="center"/>
      <protection/>
    </xf>
    <xf numFmtId="0" fontId="66" fillId="0" borderId="4" xfId="221" applyFont="1" applyFill="1" applyBorder="1">
      <alignment/>
      <protection/>
    </xf>
    <xf numFmtId="0" fontId="66" fillId="0" borderId="26" xfId="221" applyFont="1" applyBorder="1" applyAlignment="1">
      <alignment horizontal="center"/>
      <protection/>
    </xf>
    <xf numFmtId="0" fontId="66" fillId="0" borderId="33" xfId="221" applyFont="1" applyBorder="1">
      <alignment/>
      <protection/>
    </xf>
    <xf numFmtId="0" fontId="66" fillId="0" borderId="69" xfId="221" applyFont="1" applyBorder="1">
      <alignment/>
      <protection/>
    </xf>
    <xf numFmtId="0" fontId="66" fillId="0" borderId="30" xfId="221" applyFont="1" applyBorder="1" applyAlignment="1">
      <alignment vertical="center"/>
      <protection/>
    </xf>
    <xf numFmtId="0" fontId="66" fillId="0" borderId="0" xfId="234" applyFont="1" applyFill="1">
      <alignment/>
      <protection/>
    </xf>
    <xf numFmtId="0" fontId="65" fillId="0" borderId="0" xfId="234" applyFont="1" applyFill="1" applyBorder="1" applyAlignment="1">
      <alignment horizontal="center" vertical="center"/>
      <protection/>
    </xf>
    <xf numFmtId="0" fontId="66" fillId="0" borderId="0" xfId="234" applyFont="1" applyFill="1" applyAlignment="1">
      <alignment horizontal="right"/>
      <protection/>
    </xf>
    <xf numFmtId="0" fontId="66" fillId="0" borderId="0" xfId="234" applyFont="1">
      <alignment/>
      <protection/>
    </xf>
    <xf numFmtId="0" fontId="66" fillId="0" borderId="0" xfId="234" applyFont="1" applyAlignment="1">
      <alignment vertical="top"/>
      <protection/>
    </xf>
    <xf numFmtId="0" fontId="69" fillId="22" borderId="0" xfId="269" applyFont="1" applyFill="1" applyAlignment="1">
      <alignment horizontal="left" vertical="center"/>
      <protection/>
    </xf>
    <xf numFmtId="0" fontId="70" fillId="22" borderId="0" xfId="269" applyFont="1" applyFill="1" applyAlignment="1">
      <alignment vertical="center"/>
      <protection/>
    </xf>
    <xf numFmtId="0" fontId="60" fillId="20" borderId="0" xfId="269" applyFont="1" applyFill="1" applyAlignment="1">
      <alignment vertical="center"/>
      <protection/>
    </xf>
    <xf numFmtId="0" fontId="60" fillId="20" borderId="0" xfId="269" applyFont="1" applyFill="1">
      <alignment/>
      <protection/>
    </xf>
    <xf numFmtId="0" fontId="71" fillId="22" borderId="67" xfId="269" applyFont="1" applyFill="1" applyBorder="1" applyAlignment="1">
      <alignment horizontal="center" vertical="center" wrapText="1"/>
      <protection/>
    </xf>
    <xf numFmtId="0" fontId="71" fillId="22" borderId="46" xfId="269" applyFont="1" applyFill="1" applyBorder="1" applyAlignment="1">
      <alignment horizontal="center" vertical="center" wrapText="1"/>
      <protection/>
    </xf>
    <xf numFmtId="0" fontId="71" fillId="22" borderId="66" xfId="269" applyFont="1" applyFill="1" applyBorder="1" applyAlignment="1">
      <alignment horizontal="center" vertical="center" wrapText="1"/>
      <protection/>
    </xf>
    <xf numFmtId="0" fontId="71" fillId="22" borderId="70" xfId="269" applyFont="1" applyFill="1" applyBorder="1" applyAlignment="1">
      <alignment horizontal="center" vertical="center" wrapText="1"/>
      <protection/>
    </xf>
    <xf numFmtId="49" fontId="60" fillId="22" borderId="30" xfId="269" applyNumberFormat="1" applyFont="1" applyFill="1" applyBorder="1" applyAlignment="1" quotePrefix="1">
      <alignment horizontal="center"/>
      <protection/>
    </xf>
    <xf numFmtId="49" fontId="60" fillId="22" borderId="31" xfId="269" applyNumberFormat="1" applyFont="1" applyFill="1" applyBorder="1" applyAlignment="1" quotePrefix="1">
      <alignment horizontal="center"/>
      <protection/>
    </xf>
    <xf numFmtId="0" fontId="60" fillId="22" borderId="69" xfId="269" applyFont="1" applyFill="1" applyBorder="1" applyAlignment="1" quotePrefix="1">
      <alignment vertical="center"/>
      <protection/>
    </xf>
    <xf numFmtId="49" fontId="60" fillId="22" borderId="22" xfId="269" applyNumberFormat="1" applyFont="1" applyFill="1" applyBorder="1" applyAlignment="1">
      <alignment horizontal="center"/>
      <protection/>
    </xf>
    <xf numFmtId="49" fontId="60" fillId="22" borderId="48" xfId="269" applyNumberFormat="1" applyFont="1" applyFill="1" applyBorder="1" applyAlignment="1">
      <alignment horizontal="center"/>
      <protection/>
    </xf>
    <xf numFmtId="49" fontId="60" fillId="0" borderId="30" xfId="269" applyNumberFormat="1" applyFont="1" applyFill="1" applyBorder="1" applyAlignment="1">
      <alignment horizontal="center"/>
      <protection/>
    </xf>
    <xf numFmtId="49" fontId="60" fillId="0" borderId="31" xfId="269" applyNumberFormat="1" applyFont="1" applyFill="1" applyBorder="1" applyAlignment="1">
      <alignment horizontal="center"/>
      <protection/>
    </xf>
    <xf numFmtId="0" fontId="66" fillId="0" borderId="71" xfId="221" applyFont="1" applyBorder="1">
      <alignment/>
      <protection/>
    </xf>
    <xf numFmtId="0" fontId="66" fillId="0" borderId="72" xfId="221" applyFont="1" applyBorder="1">
      <alignment/>
      <protection/>
    </xf>
    <xf numFmtId="0" fontId="66" fillId="0" borderId="73" xfId="221" applyFont="1" applyBorder="1">
      <alignment/>
      <protection/>
    </xf>
    <xf numFmtId="0" fontId="66" fillId="0" borderId="73" xfId="221" applyFont="1" applyFill="1" applyBorder="1" applyAlignment="1">
      <alignment horizontal="center"/>
      <protection/>
    </xf>
    <xf numFmtId="0" fontId="66" fillId="0" borderId="0" xfId="225" applyFont="1" applyBorder="1">
      <alignment/>
      <protection/>
    </xf>
    <xf numFmtId="1" fontId="68" fillId="0" borderId="38" xfId="221" applyNumberFormat="1" applyFont="1" applyBorder="1" applyAlignment="1">
      <alignment horizontal="center" vertical="center"/>
      <protection/>
    </xf>
    <xf numFmtId="1" fontId="68" fillId="0" borderId="0" xfId="225" applyNumberFormat="1" applyFont="1" applyBorder="1">
      <alignment/>
      <protection/>
    </xf>
    <xf numFmtId="49" fontId="66" fillId="0" borderId="38" xfId="221" applyNumberFormat="1" applyFont="1" applyFill="1" applyBorder="1" applyAlignment="1">
      <alignment horizontal="center"/>
      <protection/>
    </xf>
    <xf numFmtId="0" fontId="66" fillId="0" borderId="38" xfId="221" applyFont="1" applyFill="1" applyBorder="1">
      <alignment/>
      <protection/>
    </xf>
    <xf numFmtId="0" fontId="66" fillId="0" borderId="31" xfId="221" applyFont="1" applyBorder="1" applyAlignment="1">
      <alignment vertical="center"/>
      <protection/>
    </xf>
    <xf numFmtId="0" fontId="66" fillId="0" borderId="0" xfId="234" applyFont="1" applyFill="1" applyBorder="1">
      <alignment/>
      <protection/>
    </xf>
    <xf numFmtId="0" fontId="66" fillId="0" borderId="0" xfId="234" applyFont="1" applyBorder="1">
      <alignment/>
      <protection/>
    </xf>
    <xf numFmtId="0" fontId="66" fillId="0" borderId="0" xfId="233" applyFont="1" applyBorder="1" applyAlignment="1">
      <alignment horizontal="left"/>
      <protection/>
    </xf>
    <xf numFmtId="0" fontId="72" fillId="0" borderId="0" xfId="198" applyFont="1">
      <alignment/>
      <protection/>
    </xf>
    <xf numFmtId="0" fontId="72" fillId="0" borderId="0" xfId="198" applyFont="1" applyAlignment="1">
      <alignment horizontal="center"/>
      <protection/>
    </xf>
    <xf numFmtId="0" fontId="72" fillId="0" borderId="0" xfId="198" applyFont="1" applyAlignment="1">
      <alignment horizontal="center" vertical="center"/>
      <protection/>
    </xf>
    <xf numFmtId="0" fontId="73" fillId="0" borderId="0" xfId="208" applyFont="1" applyFill="1" applyBorder="1" applyAlignment="1">
      <alignment vertical="center"/>
      <protection/>
    </xf>
    <xf numFmtId="0" fontId="74" fillId="0" borderId="0" xfId="208" applyFont="1" applyFill="1" applyBorder="1" applyAlignment="1">
      <alignment vertical="center"/>
      <protection/>
    </xf>
    <xf numFmtId="0" fontId="73" fillId="0" borderId="0" xfId="198" applyFont="1">
      <alignment/>
      <protection/>
    </xf>
    <xf numFmtId="0" fontId="73" fillId="0" borderId="0" xfId="198" applyFont="1" applyAlignment="1">
      <alignment horizontal="center"/>
      <protection/>
    </xf>
    <xf numFmtId="0" fontId="73" fillId="0" borderId="0" xfId="198" applyFont="1" applyAlignment="1">
      <alignment horizontal="center" vertical="center"/>
      <protection/>
    </xf>
    <xf numFmtId="0" fontId="73" fillId="30" borderId="70" xfId="198" applyFont="1" applyFill="1" applyBorder="1" applyAlignment="1">
      <alignment vertical="center"/>
      <protection/>
    </xf>
    <xf numFmtId="0" fontId="73" fillId="0" borderId="46" xfId="198" applyFont="1" applyFill="1" applyBorder="1" applyAlignment="1">
      <alignment vertical="center"/>
      <protection/>
    </xf>
    <xf numFmtId="0" fontId="74" fillId="31" borderId="46" xfId="198" applyFont="1" applyFill="1" applyBorder="1" applyAlignment="1">
      <alignment vertical="center"/>
      <protection/>
    </xf>
    <xf numFmtId="0" fontId="73" fillId="30" borderId="46" xfId="198" applyFont="1" applyFill="1" applyBorder="1" applyAlignment="1">
      <alignment horizontal="center" vertical="center"/>
      <protection/>
    </xf>
    <xf numFmtId="0" fontId="73" fillId="30" borderId="74" xfId="198" applyFont="1" applyFill="1" applyBorder="1" applyAlignment="1">
      <alignment horizontal="center" vertical="center"/>
      <protection/>
    </xf>
    <xf numFmtId="0" fontId="73" fillId="30" borderId="47" xfId="198" applyFont="1" applyFill="1" applyBorder="1" applyAlignment="1">
      <alignment horizontal="center" vertical="center"/>
      <protection/>
    </xf>
    <xf numFmtId="0" fontId="72" fillId="30" borderId="74" xfId="198" applyFont="1" applyFill="1" applyBorder="1" applyAlignment="1">
      <alignment horizontal="center"/>
      <protection/>
    </xf>
    <xf numFmtId="0" fontId="73" fillId="0" borderId="74" xfId="198" applyFont="1" applyFill="1" applyBorder="1" applyAlignment="1">
      <alignment vertical="center"/>
      <protection/>
    </xf>
    <xf numFmtId="0" fontId="73" fillId="0" borderId="66" xfId="198" applyFont="1" applyFill="1" applyBorder="1" applyAlignment="1">
      <alignment vertical="center"/>
      <protection/>
    </xf>
    <xf numFmtId="0" fontId="73" fillId="0" borderId="67" xfId="198" applyFont="1" applyFill="1" applyBorder="1" applyAlignment="1">
      <alignment vertical="center"/>
      <protection/>
    </xf>
    <xf numFmtId="0" fontId="73" fillId="0" borderId="68" xfId="198" applyFont="1" applyFill="1" applyBorder="1" applyAlignment="1" quotePrefix="1">
      <alignment horizontal="center" vertical="center"/>
      <protection/>
    </xf>
    <xf numFmtId="0" fontId="72" fillId="0" borderId="40" xfId="198" applyFont="1" applyBorder="1">
      <alignment/>
      <protection/>
    </xf>
    <xf numFmtId="0" fontId="73" fillId="0" borderId="15" xfId="198" applyFont="1" applyBorder="1" applyAlignment="1">
      <alignment vertical="center"/>
      <protection/>
    </xf>
    <xf numFmtId="2" fontId="74" fillId="31" borderId="15" xfId="198" applyNumberFormat="1" applyFont="1" applyFill="1" applyBorder="1" applyAlignment="1">
      <alignment horizontal="center" vertical="center"/>
      <protection/>
    </xf>
    <xf numFmtId="0" fontId="73" fillId="0" borderId="15" xfId="198" applyFont="1" applyBorder="1" applyAlignment="1">
      <alignment horizontal="center" vertical="center"/>
      <protection/>
    </xf>
    <xf numFmtId="0" fontId="73" fillId="0" borderId="14" xfId="198" applyFont="1" applyFill="1" applyBorder="1" applyAlignment="1">
      <alignment horizontal="center" vertical="center"/>
      <protection/>
    </xf>
    <xf numFmtId="0" fontId="73" fillId="0" borderId="23" xfId="198" applyFont="1" applyFill="1" applyBorder="1" applyAlignment="1">
      <alignment horizontal="center" vertical="center"/>
      <protection/>
    </xf>
    <xf numFmtId="0" fontId="72" fillId="0" borderId="14" xfId="198" applyFont="1" applyBorder="1" applyAlignment="1">
      <alignment horizontal="center"/>
      <protection/>
    </xf>
    <xf numFmtId="0" fontId="73" fillId="0" borderId="14" xfId="198" applyFont="1" applyFill="1" applyBorder="1" applyAlignment="1">
      <alignment vertical="center"/>
      <protection/>
    </xf>
    <xf numFmtId="0" fontId="73" fillId="0" borderId="0" xfId="198" applyFont="1" applyFill="1" applyBorder="1" applyAlignment="1">
      <alignment vertical="center"/>
      <protection/>
    </xf>
    <xf numFmtId="16" fontId="73" fillId="0" borderId="0" xfId="198" applyNumberFormat="1" applyFont="1" applyFill="1" applyBorder="1" applyAlignment="1" quotePrefix="1">
      <alignment vertical="center"/>
      <protection/>
    </xf>
    <xf numFmtId="0" fontId="73" fillId="0" borderId="27" xfId="198" applyFont="1" applyFill="1" applyBorder="1" applyAlignment="1">
      <alignment vertical="center"/>
      <protection/>
    </xf>
    <xf numFmtId="0" fontId="73" fillId="0" borderId="64" xfId="198" applyFont="1" applyFill="1" applyBorder="1" applyAlignment="1" quotePrefix="1">
      <alignment horizontal="center" vertical="center"/>
      <protection/>
    </xf>
    <xf numFmtId="0" fontId="73" fillId="30" borderId="40" xfId="198" applyFont="1" applyFill="1" applyBorder="1" applyAlignment="1">
      <alignment vertical="center"/>
      <protection/>
    </xf>
    <xf numFmtId="0" fontId="73" fillId="0" borderId="15" xfId="198" applyFont="1" applyFill="1" applyBorder="1" applyAlignment="1">
      <alignment horizontal="center" vertical="center"/>
      <protection/>
    </xf>
    <xf numFmtId="0" fontId="74" fillId="31" borderId="15" xfId="198" applyFont="1" applyFill="1" applyBorder="1" applyAlignment="1">
      <alignment vertical="center"/>
      <protection/>
    </xf>
    <xf numFmtId="0" fontId="73" fillId="30" borderId="15" xfId="198" applyFont="1" applyFill="1" applyBorder="1" applyAlignment="1">
      <alignment vertical="center"/>
      <protection/>
    </xf>
    <xf numFmtId="0" fontId="73" fillId="30" borderId="15" xfId="198" applyFont="1" applyFill="1" applyBorder="1" applyAlignment="1">
      <alignment horizontal="center" vertical="center"/>
      <protection/>
    </xf>
    <xf numFmtId="0" fontId="73" fillId="0" borderId="23" xfId="198" applyFont="1" applyBorder="1" applyAlignment="1">
      <alignment horizontal="center" vertical="center"/>
      <protection/>
    </xf>
    <xf numFmtId="0" fontId="73" fillId="30" borderId="14" xfId="198" applyFont="1" applyFill="1" applyBorder="1" applyAlignment="1">
      <alignment horizontal="center" vertical="center"/>
      <protection/>
    </xf>
    <xf numFmtId="0" fontId="73" fillId="30" borderId="23" xfId="198" applyFont="1" applyFill="1" applyBorder="1" applyAlignment="1">
      <alignment horizontal="center" vertical="center"/>
      <protection/>
    </xf>
    <xf numFmtId="0" fontId="73" fillId="0" borderId="15" xfId="198" applyFont="1" applyFill="1" applyBorder="1" applyAlignment="1">
      <alignment vertical="center"/>
      <protection/>
    </xf>
    <xf numFmtId="0" fontId="73" fillId="30" borderId="40" xfId="198" applyFont="1" applyFill="1" applyBorder="1" applyAlignment="1">
      <alignment horizontal="center" vertical="center"/>
      <protection/>
    </xf>
    <xf numFmtId="0" fontId="72" fillId="0" borderId="0" xfId="198" applyFont="1" applyBorder="1">
      <alignment/>
      <protection/>
    </xf>
    <xf numFmtId="49" fontId="73" fillId="0" borderId="75" xfId="198" applyNumberFormat="1" applyFont="1" applyFill="1" applyBorder="1" applyAlignment="1">
      <alignment horizontal="center" vertical="center" wrapText="1"/>
      <protection/>
    </xf>
    <xf numFmtId="49" fontId="73" fillId="0" borderId="9" xfId="198" applyNumberFormat="1" applyFont="1" applyFill="1" applyBorder="1" applyAlignment="1">
      <alignment horizontal="center" vertical="center"/>
      <protection/>
    </xf>
    <xf numFmtId="49" fontId="74" fillId="31" borderId="9" xfId="198" applyNumberFormat="1" applyFont="1" applyFill="1" applyBorder="1" applyAlignment="1">
      <alignment horizontal="center"/>
      <protection/>
    </xf>
    <xf numFmtId="49" fontId="75" fillId="30" borderId="9" xfId="198" applyNumberFormat="1" applyFont="1" applyFill="1" applyBorder="1" applyAlignment="1">
      <alignment horizontal="center"/>
      <protection/>
    </xf>
    <xf numFmtId="49" fontId="75" fillId="30" borderId="18" xfId="198" applyNumberFormat="1" applyFont="1" applyFill="1" applyBorder="1" applyAlignment="1">
      <alignment horizontal="center"/>
      <protection/>
    </xf>
    <xf numFmtId="49" fontId="75" fillId="30" borderId="19" xfId="198" applyNumberFormat="1" applyFont="1" applyFill="1" applyBorder="1" applyAlignment="1">
      <alignment horizontal="center"/>
      <protection/>
    </xf>
    <xf numFmtId="0" fontId="75" fillId="30" borderId="18" xfId="198" applyFont="1" applyFill="1" applyBorder="1" applyAlignment="1">
      <alignment horizontal="center"/>
      <protection/>
    </xf>
    <xf numFmtId="0" fontId="75" fillId="30" borderId="19" xfId="198" applyFont="1" applyFill="1" applyBorder="1" applyAlignment="1">
      <alignment horizontal="center"/>
      <protection/>
    </xf>
    <xf numFmtId="0" fontId="73" fillId="0" borderId="18" xfId="198" applyFont="1" applyFill="1" applyBorder="1">
      <alignment/>
      <protection/>
    </xf>
    <xf numFmtId="0" fontId="73" fillId="0" borderId="37" xfId="198" applyFont="1" applyFill="1" applyBorder="1">
      <alignment/>
      <protection/>
    </xf>
    <xf numFmtId="0" fontId="74" fillId="0" borderId="45" xfId="198" applyFont="1" applyFill="1" applyBorder="1">
      <alignment/>
      <protection/>
    </xf>
    <xf numFmtId="0" fontId="73" fillId="0" borderId="76" xfId="198" applyFont="1" applyFill="1" applyBorder="1" applyAlignment="1" quotePrefix="1">
      <alignment horizontal="center" vertical="center"/>
      <protection/>
    </xf>
    <xf numFmtId="49" fontId="73" fillId="0" borderId="38" xfId="198" applyNumberFormat="1" applyFont="1" applyFill="1" applyBorder="1" applyAlignment="1">
      <alignment horizontal="center" vertical="center"/>
      <protection/>
    </xf>
    <xf numFmtId="49" fontId="73" fillId="0" borderId="4" xfId="198" applyNumberFormat="1" applyFont="1" applyFill="1" applyBorder="1" applyAlignment="1" quotePrefix="1">
      <alignment horizontal="center" vertical="center"/>
      <protection/>
    </xf>
    <xf numFmtId="49" fontId="73" fillId="31" borderId="4" xfId="198" applyNumberFormat="1" applyFont="1" applyFill="1" applyBorder="1" applyAlignment="1">
      <alignment horizontal="center" vertical="center"/>
      <protection/>
    </xf>
    <xf numFmtId="49" fontId="73" fillId="0" borderId="15" xfId="198" applyNumberFormat="1" applyFont="1" applyFill="1" applyBorder="1" applyAlignment="1" quotePrefix="1">
      <alignment horizontal="center" vertical="center"/>
      <protection/>
    </xf>
    <xf numFmtId="49" fontId="73" fillId="0" borderId="9" xfId="198" applyNumberFormat="1" applyFont="1" applyFill="1" applyBorder="1" applyAlignment="1" quotePrefix="1">
      <alignment horizontal="center" vertical="center"/>
      <protection/>
    </xf>
    <xf numFmtId="0" fontId="73" fillId="20" borderId="0" xfId="198" applyFont="1" applyFill="1" applyBorder="1">
      <alignment/>
      <protection/>
    </xf>
    <xf numFmtId="0" fontId="73" fillId="20" borderId="27" xfId="198" applyFont="1" applyFill="1" applyBorder="1">
      <alignment/>
      <protection/>
    </xf>
    <xf numFmtId="0" fontId="73" fillId="20" borderId="64" xfId="198" applyFont="1" applyFill="1" applyBorder="1" applyAlignment="1">
      <alignment horizontal="center" vertical="center"/>
      <protection/>
    </xf>
    <xf numFmtId="0" fontId="73" fillId="0" borderId="4" xfId="198" applyFont="1" applyFill="1" applyBorder="1" applyAlignment="1">
      <alignment horizontal="center" vertical="center"/>
      <protection/>
    </xf>
    <xf numFmtId="0" fontId="73" fillId="0" borderId="19" xfId="0" applyFont="1" applyFill="1" applyBorder="1" applyAlignment="1">
      <alignment horizontal="center" vertical="center"/>
    </xf>
    <xf numFmtId="0" fontId="73" fillId="0" borderId="9" xfId="0" applyFont="1" applyFill="1" applyBorder="1" applyAlignment="1">
      <alignment horizontal="center" vertical="center"/>
    </xf>
    <xf numFmtId="0" fontId="73" fillId="20" borderId="62" xfId="198" applyFont="1" applyFill="1" applyBorder="1">
      <alignment/>
      <protection/>
    </xf>
    <xf numFmtId="0" fontId="73" fillId="20" borderId="61" xfId="198" applyFont="1" applyFill="1" applyBorder="1">
      <alignment/>
      <protection/>
    </xf>
    <xf numFmtId="0" fontId="73" fillId="20" borderId="63" xfId="198" applyFont="1" applyFill="1" applyBorder="1" applyAlignment="1">
      <alignment horizontal="center" vertical="center"/>
      <protection/>
    </xf>
    <xf numFmtId="0" fontId="76" fillId="0" borderId="0" xfId="208" applyFont="1" applyAlignment="1">
      <alignment horizontal="left" vertical="center"/>
      <protection/>
    </xf>
    <xf numFmtId="0" fontId="74" fillId="0" borderId="0" xfId="198" applyFont="1" applyAlignment="1">
      <alignment horizontal="left" vertical="center"/>
      <protection/>
    </xf>
    <xf numFmtId="0" fontId="74" fillId="0" borderId="0" xfId="198" applyFont="1" applyAlignment="1">
      <alignment horizontal="left" vertical="top"/>
      <protection/>
    </xf>
    <xf numFmtId="0" fontId="77" fillId="0" borderId="0" xfId="198" applyFont="1">
      <alignment/>
      <protection/>
    </xf>
    <xf numFmtId="0" fontId="77" fillId="0" borderId="0" xfId="198" applyFont="1" applyAlignment="1">
      <alignment horizontal="center"/>
      <protection/>
    </xf>
    <xf numFmtId="0" fontId="76" fillId="0" borderId="0" xfId="198" applyFont="1">
      <alignment/>
      <protection/>
    </xf>
    <xf numFmtId="0" fontId="76" fillId="0" borderId="0" xfId="198" applyFont="1" applyAlignment="1">
      <alignment horizontal="left" vertical="center"/>
      <protection/>
    </xf>
    <xf numFmtId="0" fontId="77" fillId="0" borderId="0" xfId="198" applyFont="1" applyFill="1" applyBorder="1">
      <alignment/>
      <protection/>
    </xf>
    <xf numFmtId="0" fontId="77" fillId="0" borderId="0" xfId="198" applyFont="1" applyBorder="1">
      <alignment/>
      <protection/>
    </xf>
    <xf numFmtId="0" fontId="77" fillId="0" borderId="0" xfId="198" applyFont="1" applyFill="1" applyAlignment="1">
      <alignment vertical="center"/>
      <protection/>
    </xf>
    <xf numFmtId="0" fontId="78" fillId="0" borderId="0" xfId="198" applyFont="1" applyFill="1" applyAlignment="1">
      <alignment horizontal="center" vertical="center"/>
      <protection/>
    </xf>
    <xf numFmtId="0" fontId="77" fillId="0" borderId="4" xfId="198" applyFont="1" applyFill="1" applyBorder="1">
      <alignment/>
      <protection/>
    </xf>
    <xf numFmtId="0" fontId="77" fillId="0" borderId="0" xfId="272" applyFont="1" applyAlignment="1">
      <alignment vertical="center"/>
      <protection/>
    </xf>
    <xf numFmtId="0" fontId="77" fillId="0" borderId="0" xfId="198" applyFont="1" applyAlignment="1">
      <alignment vertical="center"/>
      <protection/>
    </xf>
    <xf numFmtId="0" fontId="77" fillId="0" borderId="0" xfId="198" applyFont="1" applyAlignment="1">
      <alignment horizontal="center" vertical="center"/>
      <protection/>
    </xf>
    <xf numFmtId="0" fontId="79" fillId="0" borderId="15" xfId="200" applyFont="1" applyFill="1" applyBorder="1" applyAlignment="1">
      <alignment horizontal="left"/>
      <protection/>
    </xf>
    <xf numFmtId="0" fontId="77" fillId="0" borderId="0" xfId="198" applyFont="1" applyAlignment="1">
      <alignment horizontal="left"/>
      <protection/>
    </xf>
    <xf numFmtId="0" fontId="77" fillId="0" borderId="0" xfId="198" applyFont="1" applyFill="1" applyAlignment="1">
      <alignment horizontal="left"/>
      <protection/>
    </xf>
    <xf numFmtId="0" fontId="78" fillId="0" borderId="0" xfId="198" applyFont="1" applyAlignment="1">
      <alignment horizontal="center" vertical="center"/>
      <protection/>
    </xf>
    <xf numFmtId="0" fontId="72" fillId="0" borderId="0" xfId="0" applyFont="1" applyAlignment="1">
      <alignment/>
    </xf>
    <xf numFmtId="0" fontId="73" fillId="0" borderId="0" xfId="0" applyFont="1" applyFill="1" applyAlignment="1">
      <alignment/>
    </xf>
    <xf numFmtId="0" fontId="72" fillId="0" borderId="0" xfId="0" applyFont="1" applyFill="1" applyAlignment="1">
      <alignment/>
    </xf>
    <xf numFmtId="0" fontId="81" fillId="0" borderId="0" xfId="0" applyFont="1" applyFill="1" applyAlignment="1">
      <alignment/>
    </xf>
    <xf numFmtId="0" fontId="73" fillId="0" borderId="0" xfId="0" applyFont="1" applyAlignment="1">
      <alignment/>
    </xf>
    <xf numFmtId="0" fontId="81" fillId="0" borderId="0" xfId="0" applyFont="1" applyAlignment="1">
      <alignment/>
    </xf>
    <xf numFmtId="0" fontId="82" fillId="0" borderId="0" xfId="0" applyFont="1" applyAlignment="1">
      <alignment/>
    </xf>
    <xf numFmtId="0" fontId="74" fillId="0" borderId="0" xfId="0" applyFont="1" applyAlignment="1">
      <alignment/>
    </xf>
    <xf numFmtId="0" fontId="73" fillId="0" borderId="0" xfId="0" applyFont="1" applyAlignment="1">
      <alignment/>
    </xf>
    <xf numFmtId="0" fontId="73" fillId="0" borderId="21" xfId="0" applyFont="1" applyBorder="1" applyAlignment="1">
      <alignment vertical="center" wrapText="1"/>
    </xf>
    <xf numFmtId="0" fontId="73" fillId="0" borderId="35" xfId="0" applyFont="1" applyBorder="1" applyAlignment="1">
      <alignment vertical="center" wrapText="1"/>
    </xf>
    <xf numFmtId="0" fontId="73" fillId="0" borderId="35" xfId="0" applyFont="1" applyBorder="1" applyAlignment="1">
      <alignment vertical="top" wrapText="1"/>
    </xf>
    <xf numFmtId="0" fontId="73" fillId="0" borderId="20" xfId="0" applyFont="1" applyBorder="1" applyAlignment="1">
      <alignment vertical="top" wrapText="1"/>
    </xf>
    <xf numFmtId="0" fontId="73" fillId="0" borderId="26" xfId="0" applyFont="1" applyBorder="1" applyAlignment="1">
      <alignment/>
    </xf>
    <xf numFmtId="0" fontId="77" fillId="20" borderId="38" xfId="219" applyFont="1" applyFill="1" applyBorder="1" applyAlignment="1">
      <alignment horizontal="center" vertical="center" wrapText="1"/>
      <protection/>
    </xf>
    <xf numFmtId="0" fontId="77" fillId="21" borderId="77" xfId="219" applyFont="1" applyFill="1" applyBorder="1" applyAlignment="1">
      <alignment horizontal="center" vertical="center" wrapText="1"/>
      <protection/>
    </xf>
    <xf numFmtId="0" fontId="77" fillId="21" borderId="0" xfId="219" applyFont="1" applyFill="1" applyBorder="1" applyAlignment="1">
      <alignment horizontal="center" vertical="center" wrapText="1"/>
      <protection/>
    </xf>
    <xf numFmtId="0" fontId="77" fillId="21" borderId="43" xfId="219" applyFont="1" applyFill="1" applyBorder="1" applyAlignment="1">
      <alignment horizontal="center" vertical="center" wrapText="1"/>
      <protection/>
    </xf>
    <xf numFmtId="49" fontId="73" fillId="0" borderId="21" xfId="219" applyNumberFormat="1" applyFont="1" applyFill="1" applyBorder="1" applyAlignment="1">
      <alignment horizontal="left" vertical="top" wrapText="1"/>
      <protection/>
    </xf>
    <xf numFmtId="0" fontId="73" fillId="0" borderId="19" xfId="0" applyFont="1" applyFill="1" applyBorder="1" applyAlignment="1">
      <alignment vertical="top" wrapText="1"/>
    </xf>
    <xf numFmtId="0" fontId="73" fillId="0" borderId="8" xfId="0" applyFont="1" applyFill="1" applyBorder="1" applyAlignment="1">
      <alignment vertical="top" wrapText="1"/>
    </xf>
    <xf numFmtId="0" fontId="73" fillId="0" borderId="4" xfId="0" applyFont="1" applyFill="1" applyBorder="1" applyAlignment="1">
      <alignment vertical="top" wrapText="1"/>
    </xf>
    <xf numFmtId="49" fontId="73" fillId="0" borderId="50" xfId="0" applyNumberFormat="1" applyFont="1" applyFill="1" applyBorder="1" applyAlignment="1" quotePrefix="1">
      <alignment horizontal="center" vertical="top" wrapText="1"/>
    </xf>
    <xf numFmtId="0" fontId="73" fillId="0" borderId="38" xfId="0" applyFont="1" applyFill="1" applyBorder="1" applyAlignment="1">
      <alignment vertical="top" wrapText="1"/>
    </xf>
    <xf numFmtId="0" fontId="73" fillId="0" borderId="38" xfId="219" applyFont="1" applyFill="1" applyBorder="1" applyAlignment="1">
      <alignment vertical="top" wrapText="1"/>
      <protection/>
    </xf>
    <xf numFmtId="0" fontId="73" fillId="0" borderId="8" xfId="0" applyFont="1" applyFill="1" applyBorder="1" applyAlignment="1">
      <alignment vertical="center" wrapText="1"/>
    </xf>
    <xf numFmtId="0" fontId="73" fillId="0" borderId="4" xfId="0" applyFont="1" applyFill="1" applyBorder="1" applyAlignment="1">
      <alignment vertical="center" wrapText="1"/>
    </xf>
    <xf numFmtId="0" fontId="73" fillId="0" borderId="8" xfId="219" applyFont="1" applyFill="1" applyBorder="1" applyAlignment="1">
      <alignment vertical="top" wrapText="1"/>
      <protection/>
    </xf>
    <xf numFmtId="0" fontId="73" fillId="0" borderId="25" xfId="0" applyFont="1" applyFill="1" applyBorder="1" applyAlignment="1">
      <alignment vertical="top" wrapText="1"/>
    </xf>
    <xf numFmtId="0" fontId="73" fillId="0" borderId="8" xfId="219" applyFont="1" applyFill="1" applyBorder="1" applyAlignment="1">
      <alignment horizontal="left" vertical="top" wrapText="1"/>
      <protection/>
    </xf>
    <xf numFmtId="0" fontId="73" fillId="0" borderId="4" xfId="219" applyFont="1" applyFill="1" applyBorder="1" applyAlignment="1">
      <alignment horizontal="left" vertical="top" wrapText="1"/>
      <protection/>
    </xf>
    <xf numFmtId="0" fontId="73" fillId="0" borderId="8" xfId="220" applyFont="1" applyFill="1" applyBorder="1" applyAlignment="1">
      <alignment vertical="center"/>
      <protection/>
    </xf>
    <xf numFmtId="0" fontId="73" fillId="0" borderId="4" xfId="220" applyFont="1" applyFill="1" applyBorder="1" applyAlignment="1">
      <alignment vertical="center"/>
      <protection/>
    </xf>
    <xf numFmtId="0" fontId="73" fillId="0" borderId="39" xfId="219" applyFont="1" applyFill="1" applyBorder="1" applyAlignment="1">
      <alignment vertical="top" wrapText="1"/>
      <protection/>
    </xf>
    <xf numFmtId="0" fontId="73" fillId="0" borderId="0" xfId="0" applyFont="1" applyFill="1" applyBorder="1" applyAlignment="1">
      <alignment vertical="top" wrapText="1"/>
    </xf>
    <xf numFmtId="0" fontId="77" fillId="20" borderId="77" xfId="219" applyFont="1" applyFill="1" applyBorder="1" applyAlignment="1">
      <alignment horizontal="center" vertical="center" wrapText="1"/>
      <protection/>
    </xf>
    <xf numFmtId="0" fontId="77" fillId="20" borderId="4" xfId="219" applyFont="1" applyFill="1" applyBorder="1" applyAlignment="1">
      <alignment horizontal="center" vertical="center" wrapText="1"/>
      <protection/>
    </xf>
    <xf numFmtId="0" fontId="77" fillId="20" borderId="50" xfId="219" applyFont="1" applyFill="1" applyBorder="1" applyAlignment="1">
      <alignment horizontal="center" vertical="center" wrapText="1"/>
      <protection/>
    </xf>
    <xf numFmtId="49" fontId="73" fillId="0" borderId="50" xfId="0" applyNumberFormat="1" applyFont="1" applyFill="1" applyBorder="1" applyAlignment="1">
      <alignment horizontal="center" vertical="top" wrapText="1"/>
    </xf>
    <xf numFmtId="49" fontId="73" fillId="0" borderId="50" xfId="219" applyNumberFormat="1" applyFont="1" applyFill="1" applyBorder="1" applyAlignment="1" quotePrefix="1">
      <alignment horizontal="center" vertical="top" wrapText="1"/>
      <protection/>
    </xf>
    <xf numFmtId="0" fontId="72" fillId="0" borderId="0" xfId="0" applyFont="1" applyFill="1" applyBorder="1" applyAlignment="1">
      <alignment/>
    </xf>
    <xf numFmtId="0" fontId="77" fillId="0" borderId="0" xfId="219" applyFont="1" applyFill="1" applyBorder="1" applyAlignment="1">
      <alignment horizontal="center" vertical="center" wrapText="1"/>
      <protection/>
    </xf>
    <xf numFmtId="0" fontId="77" fillId="20" borderId="8" xfId="219" applyFont="1" applyFill="1" applyBorder="1" applyAlignment="1">
      <alignment horizontal="center" vertical="center" wrapText="1"/>
      <protection/>
    </xf>
    <xf numFmtId="0" fontId="84" fillId="21" borderId="48" xfId="0" applyFont="1" applyFill="1" applyBorder="1" applyAlignment="1">
      <alignment horizontal="center"/>
    </xf>
    <xf numFmtId="0" fontId="84" fillId="20" borderId="57" xfId="219" applyFont="1" applyFill="1" applyBorder="1" applyAlignment="1">
      <alignment horizontal="center" vertical="center" wrapText="1"/>
      <protection/>
    </xf>
    <xf numFmtId="0" fontId="84" fillId="20" borderId="22" xfId="219" applyFont="1" applyFill="1" applyBorder="1" applyAlignment="1">
      <alignment horizontal="center" vertical="center" wrapText="1"/>
      <protection/>
    </xf>
    <xf numFmtId="0" fontId="84" fillId="20" borderId="49" xfId="219" applyFont="1" applyFill="1" applyBorder="1" applyAlignment="1">
      <alignment horizontal="center" vertical="center"/>
      <protection/>
    </xf>
    <xf numFmtId="0" fontId="74" fillId="0" borderId="0" xfId="219" applyFont="1">
      <alignment/>
      <protection/>
    </xf>
    <xf numFmtId="0" fontId="73" fillId="0" borderId="0" xfId="219" applyFont="1" applyAlignment="1">
      <alignment horizontal="left"/>
      <protection/>
    </xf>
    <xf numFmtId="0" fontId="73" fillId="0" borderId="0" xfId="219" applyFont="1">
      <alignment/>
      <protection/>
    </xf>
    <xf numFmtId="0" fontId="77" fillId="0" borderId="0" xfId="219" applyFont="1" applyAlignment="1">
      <alignment horizontal="left" vertical="center"/>
      <protection/>
    </xf>
    <xf numFmtId="0" fontId="72" fillId="0" borderId="0" xfId="208" applyFont="1">
      <alignment/>
      <protection/>
    </xf>
    <xf numFmtId="0" fontId="72" fillId="0" borderId="0" xfId="208" applyFont="1" applyAlignment="1">
      <alignment horizontal="center"/>
      <protection/>
    </xf>
    <xf numFmtId="0" fontId="72" fillId="0" borderId="0" xfId="208" applyFont="1" applyBorder="1" applyAlignment="1">
      <alignment horizontal="center"/>
      <protection/>
    </xf>
    <xf numFmtId="0" fontId="73" fillId="30" borderId="70" xfId="208" applyFont="1" applyFill="1" applyBorder="1" applyAlignment="1">
      <alignment vertical="center"/>
      <protection/>
    </xf>
    <xf numFmtId="0" fontId="73" fillId="0" borderId="46" xfId="208" applyFont="1" applyFill="1" applyBorder="1" applyAlignment="1">
      <alignment vertical="center"/>
      <protection/>
    </xf>
    <xf numFmtId="0" fontId="74" fillId="31" borderId="46" xfId="208" applyFont="1" applyFill="1" applyBorder="1" applyAlignment="1">
      <alignment vertical="center"/>
      <protection/>
    </xf>
    <xf numFmtId="0" fontId="73" fillId="30" borderId="46" xfId="208" applyFont="1" applyFill="1" applyBorder="1" applyAlignment="1">
      <alignment horizontal="center" vertical="center"/>
      <protection/>
    </xf>
    <xf numFmtId="0" fontId="73" fillId="0" borderId="74" xfId="208" applyFont="1" applyFill="1" applyBorder="1" applyAlignment="1">
      <alignment vertical="center"/>
      <protection/>
    </xf>
    <xf numFmtId="0" fontId="73" fillId="0" borderId="66" xfId="208" applyFont="1" applyFill="1" applyBorder="1" applyAlignment="1">
      <alignment vertical="center"/>
      <protection/>
    </xf>
    <xf numFmtId="0" fontId="73" fillId="0" borderId="47" xfId="208" applyFont="1" applyFill="1" applyBorder="1" applyAlignment="1">
      <alignment vertical="center"/>
      <protection/>
    </xf>
    <xf numFmtId="0" fontId="73" fillId="0" borderId="65" xfId="208" applyFont="1" applyBorder="1" applyAlignment="1" quotePrefix="1">
      <alignment horizontal="center"/>
      <protection/>
    </xf>
    <xf numFmtId="0" fontId="73" fillId="30" borderId="40" xfId="208" applyFont="1" applyFill="1" applyBorder="1" applyAlignment="1">
      <alignment vertical="center"/>
      <protection/>
    </xf>
    <xf numFmtId="0" fontId="73" fillId="0" borderId="15" xfId="208" applyFont="1" applyBorder="1" applyAlignment="1">
      <alignment vertical="center"/>
      <protection/>
    </xf>
    <xf numFmtId="0" fontId="74" fillId="31" borderId="15" xfId="208" applyFont="1" applyFill="1" applyBorder="1" applyAlignment="1">
      <alignment vertical="center"/>
      <protection/>
    </xf>
    <xf numFmtId="0" fontId="73" fillId="0" borderId="15" xfId="208" applyFont="1" applyFill="1" applyBorder="1" applyAlignment="1">
      <alignment horizontal="center" vertical="center"/>
      <protection/>
    </xf>
    <xf numFmtId="0" fontId="73" fillId="0" borderId="14" xfId="208" applyFont="1" applyFill="1" applyBorder="1" applyAlignment="1">
      <alignment vertical="center"/>
      <protection/>
    </xf>
    <xf numFmtId="0" fontId="73" fillId="0" borderId="78" xfId="208" applyFont="1" applyBorder="1" applyAlignment="1" quotePrefix="1">
      <alignment horizontal="center"/>
      <protection/>
    </xf>
    <xf numFmtId="0" fontId="73" fillId="0" borderId="15" xfId="208" applyFont="1" applyFill="1" applyBorder="1" applyAlignment="1">
      <alignment vertical="center"/>
      <protection/>
    </xf>
    <xf numFmtId="2" fontId="74" fillId="31" borderId="15" xfId="208" applyNumberFormat="1" applyFont="1" applyFill="1" applyBorder="1" applyAlignment="1">
      <alignment horizontal="center" vertical="center"/>
      <protection/>
    </xf>
    <xf numFmtId="0" fontId="73" fillId="30" borderId="15" xfId="208" applyFont="1" applyFill="1" applyBorder="1" applyAlignment="1">
      <alignment vertical="center"/>
      <protection/>
    </xf>
    <xf numFmtId="0" fontId="73" fillId="30" borderId="15" xfId="208" applyFont="1" applyFill="1" applyBorder="1" applyAlignment="1">
      <alignment horizontal="center" vertical="center"/>
      <protection/>
    </xf>
    <xf numFmtId="0" fontId="73" fillId="0" borderId="15" xfId="208" applyFont="1" applyBorder="1" applyAlignment="1">
      <alignment horizontal="center" vertical="center"/>
      <protection/>
    </xf>
    <xf numFmtId="49" fontId="73" fillId="0" borderId="9" xfId="208" applyNumberFormat="1" applyFont="1" applyFill="1" applyBorder="1" applyAlignment="1">
      <alignment horizontal="center" vertical="center"/>
      <protection/>
    </xf>
    <xf numFmtId="49" fontId="74" fillId="31" borderId="9" xfId="208" applyNumberFormat="1" applyFont="1" applyFill="1" applyBorder="1" applyAlignment="1">
      <alignment horizontal="center"/>
      <protection/>
    </xf>
    <xf numFmtId="0" fontId="74" fillId="0" borderId="0" xfId="208" applyFont="1" applyFill="1" applyBorder="1" applyAlignment="1">
      <alignment vertical="center"/>
      <protection/>
    </xf>
    <xf numFmtId="0" fontId="72" fillId="0" borderId="0" xfId="208" applyFont="1" applyAlignment="1">
      <alignment horizontal="center" vertical="center"/>
      <protection/>
    </xf>
    <xf numFmtId="49" fontId="73" fillId="0" borderId="39" xfId="208" applyNumberFormat="1" applyFont="1" applyFill="1" applyBorder="1" applyAlignment="1">
      <alignment horizontal="center" vertical="center"/>
      <protection/>
    </xf>
    <xf numFmtId="49" fontId="73" fillId="0" borderId="4" xfId="208" applyNumberFormat="1" applyFont="1" applyFill="1" applyBorder="1" applyAlignment="1" quotePrefix="1">
      <alignment horizontal="center" vertical="center"/>
      <protection/>
    </xf>
    <xf numFmtId="49" fontId="73" fillId="31" borderId="34" xfId="208" applyNumberFormat="1" applyFont="1" applyFill="1" applyBorder="1" applyAlignment="1">
      <alignment horizontal="center" vertical="center"/>
      <protection/>
    </xf>
    <xf numFmtId="49" fontId="73" fillId="0" borderId="17" xfId="208" applyNumberFormat="1" applyFont="1" applyFill="1" applyBorder="1" applyAlignment="1" quotePrefix="1">
      <alignment horizontal="center" vertical="center"/>
      <protection/>
    </xf>
    <xf numFmtId="0" fontId="73" fillId="0" borderId="16" xfId="208" applyFont="1" applyFill="1" applyBorder="1" applyAlignment="1">
      <alignment horizontal="center" vertical="center"/>
      <protection/>
    </xf>
    <xf numFmtId="0" fontId="73" fillId="0" borderId="60" xfId="208" applyFont="1" applyFill="1" applyBorder="1" applyAlignment="1">
      <alignment horizontal="center" vertical="center"/>
      <protection/>
    </xf>
    <xf numFmtId="0" fontId="72" fillId="0" borderId="56" xfId="208" applyFont="1" applyFill="1" applyBorder="1" applyAlignment="1">
      <alignment horizontal="center" vertical="center"/>
      <protection/>
    </xf>
    <xf numFmtId="0" fontId="73" fillId="0" borderId="4" xfId="208" applyFont="1" applyFill="1" applyBorder="1" applyAlignment="1">
      <alignment horizontal="center" vertical="center"/>
      <protection/>
    </xf>
    <xf numFmtId="0" fontId="73" fillId="0" borderId="0" xfId="208" applyFont="1" applyFill="1" applyBorder="1">
      <alignment/>
      <protection/>
    </xf>
    <xf numFmtId="0" fontId="72" fillId="0" borderId="78" xfId="208" applyFont="1" applyFill="1" applyBorder="1" applyAlignment="1">
      <alignment horizontal="center"/>
      <protection/>
    </xf>
    <xf numFmtId="0" fontId="73" fillId="0" borderId="57" xfId="208" applyFont="1" applyFill="1" applyBorder="1">
      <alignment/>
      <protection/>
    </xf>
    <xf numFmtId="0" fontId="73" fillId="0" borderId="62" xfId="208" applyFont="1" applyFill="1" applyBorder="1">
      <alignment/>
      <protection/>
    </xf>
    <xf numFmtId="0" fontId="72" fillId="0" borderId="79" xfId="208" applyFont="1" applyFill="1" applyBorder="1" applyAlignment="1">
      <alignment horizontal="center"/>
      <protection/>
    </xf>
    <xf numFmtId="0" fontId="73" fillId="0" borderId="0" xfId="208" applyFont="1">
      <alignment/>
      <protection/>
    </xf>
    <xf numFmtId="0" fontId="73" fillId="0" borderId="0" xfId="208" applyFont="1" applyAlignment="1">
      <alignment horizontal="center"/>
      <protection/>
    </xf>
    <xf numFmtId="0" fontId="74" fillId="0" borderId="0" xfId="208" applyFont="1" applyAlignment="1">
      <alignment horizontal="left" vertical="center"/>
      <protection/>
    </xf>
    <xf numFmtId="0" fontId="85" fillId="0" borderId="0" xfId="208" applyFont="1" applyAlignment="1">
      <alignment horizontal="left" vertical="center"/>
      <protection/>
    </xf>
    <xf numFmtId="0" fontId="74" fillId="0" borderId="0" xfId="208" applyFont="1" applyAlignment="1">
      <alignment horizontal="left" vertical="top"/>
      <protection/>
    </xf>
    <xf numFmtId="0" fontId="77" fillId="0" borderId="0" xfId="208" applyFont="1">
      <alignment/>
      <protection/>
    </xf>
    <xf numFmtId="0" fontId="77" fillId="0" borderId="0" xfId="208" applyFont="1" applyAlignment="1">
      <alignment horizontal="center"/>
      <protection/>
    </xf>
    <xf numFmtId="0" fontId="76" fillId="0" borderId="0" xfId="208" applyFont="1" applyAlignment="1">
      <alignment vertical="center"/>
      <protection/>
    </xf>
    <xf numFmtId="0" fontId="77" fillId="0" borderId="0" xfId="208" applyFont="1" applyFill="1" applyBorder="1">
      <alignment/>
      <protection/>
    </xf>
    <xf numFmtId="0" fontId="77" fillId="0" borderId="0" xfId="208" applyFont="1" applyFill="1">
      <alignment/>
      <protection/>
    </xf>
    <xf numFmtId="0" fontId="77" fillId="0" borderId="0" xfId="0" applyFont="1" applyAlignment="1">
      <alignment vertical="center"/>
    </xf>
    <xf numFmtId="0" fontId="77" fillId="0" borderId="0" xfId="208" applyFont="1" applyAlignment="1">
      <alignment vertical="center"/>
      <protection/>
    </xf>
    <xf numFmtId="0" fontId="77" fillId="0" borderId="0" xfId="208" applyFont="1" applyAlignment="1">
      <alignment horizontal="center" vertical="center"/>
      <protection/>
    </xf>
    <xf numFmtId="0" fontId="77" fillId="0" borderId="0" xfId="272" applyFont="1" applyAlignment="1">
      <alignment horizontal="left" vertical="center"/>
      <protection/>
    </xf>
    <xf numFmtId="0" fontId="77" fillId="0" borderId="0" xfId="208" applyFont="1" applyAlignment="1">
      <alignment horizontal="left" vertical="center"/>
      <protection/>
    </xf>
    <xf numFmtId="0" fontId="73" fillId="0" borderId="70" xfId="219" applyFont="1" applyFill="1" applyBorder="1" applyAlignment="1">
      <alignment vertical="top" wrapText="1"/>
      <protection/>
    </xf>
    <xf numFmtId="0" fontId="72" fillId="0" borderId="0" xfId="0" applyNumberFormat="1" applyFont="1" applyAlignment="1">
      <alignment/>
    </xf>
    <xf numFmtId="0" fontId="77" fillId="20" borderId="38" xfId="219" applyNumberFormat="1" applyFont="1" applyFill="1" applyBorder="1" applyAlignment="1">
      <alignment horizontal="center" vertical="center" wrapText="1"/>
      <protection/>
    </xf>
    <xf numFmtId="0" fontId="86" fillId="0" borderId="8" xfId="0" applyFont="1" applyFill="1" applyBorder="1" applyAlignment="1">
      <alignment vertical="top" wrapText="1"/>
    </xf>
    <xf numFmtId="0" fontId="73" fillId="0" borderId="38" xfId="219" applyNumberFormat="1" applyFont="1" applyFill="1" applyBorder="1" applyAlignment="1">
      <alignment horizontal="left" vertical="top" wrapText="1"/>
      <protection/>
    </xf>
    <xf numFmtId="0" fontId="73" fillId="0" borderId="4" xfId="220" applyFont="1" applyFill="1" applyBorder="1" applyAlignment="1">
      <alignment vertical="top"/>
      <protection/>
    </xf>
    <xf numFmtId="0" fontId="73" fillId="0" borderId="8" xfId="198" applyFont="1" applyFill="1" applyBorder="1" applyAlignment="1">
      <alignment vertical="top" wrapText="1"/>
      <protection/>
    </xf>
    <xf numFmtId="0" fontId="73" fillId="0" borderId="25" xfId="219" applyNumberFormat="1" applyFont="1" applyFill="1" applyBorder="1" applyAlignment="1">
      <alignment horizontal="center" vertical="top" wrapText="1"/>
      <protection/>
    </xf>
    <xf numFmtId="0" fontId="73" fillId="0" borderId="9" xfId="0" applyFont="1" applyFill="1" applyBorder="1" applyAlignment="1">
      <alignment vertical="top" wrapText="1"/>
    </xf>
    <xf numFmtId="49" fontId="73" fillId="0" borderId="24" xfId="219" applyNumberFormat="1" applyFont="1" applyFill="1" applyBorder="1" applyAlignment="1">
      <alignment horizontal="center" vertical="top" wrapText="1"/>
      <protection/>
    </xf>
    <xf numFmtId="49" fontId="73" fillId="0" borderId="50" xfId="219" applyNumberFormat="1" applyFont="1" applyFill="1" applyBorder="1" applyAlignment="1">
      <alignment horizontal="center" vertical="top" wrapText="1"/>
      <protection/>
    </xf>
    <xf numFmtId="0" fontId="73" fillId="0" borderId="38" xfId="219" applyNumberFormat="1" applyFont="1" applyFill="1" applyBorder="1" applyAlignment="1" quotePrefix="1">
      <alignment horizontal="left" vertical="top" wrapText="1"/>
      <protection/>
    </xf>
    <xf numFmtId="0" fontId="9" fillId="0" borderId="0" xfId="208">
      <alignment/>
      <protection/>
    </xf>
    <xf numFmtId="0" fontId="9" fillId="0" borderId="0" xfId="208" applyAlignment="1">
      <alignment horizontal="center"/>
      <protection/>
    </xf>
    <xf numFmtId="0" fontId="9" fillId="0" borderId="0" xfId="208" applyFill="1">
      <alignment/>
      <protection/>
    </xf>
    <xf numFmtId="0" fontId="73" fillId="0" borderId="0" xfId="208" applyFont="1" applyFill="1">
      <alignment/>
      <protection/>
    </xf>
    <xf numFmtId="0" fontId="9" fillId="0" borderId="0" xfId="208" applyBorder="1" applyAlignment="1">
      <alignment horizontal="center"/>
      <protection/>
    </xf>
    <xf numFmtId="0" fontId="73" fillId="30" borderId="73" xfId="208" applyFont="1" applyFill="1" applyBorder="1" applyAlignment="1">
      <alignment vertical="center"/>
      <protection/>
    </xf>
    <xf numFmtId="0" fontId="73" fillId="0" borderId="73" xfId="208" applyFont="1" applyFill="1" applyBorder="1" applyAlignment="1">
      <alignment vertical="center"/>
      <protection/>
    </xf>
    <xf numFmtId="0" fontId="74" fillId="31" borderId="46" xfId="208" applyFont="1" applyFill="1" applyBorder="1" applyAlignment="1">
      <alignment horizontal="center" vertical="center"/>
      <protection/>
    </xf>
    <xf numFmtId="0" fontId="74" fillId="31" borderId="47" xfId="208" applyFont="1" applyFill="1" applyBorder="1" applyAlignment="1">
      <alignment horizontal="center" vertical="center"/>
      <protection/>
    </xf>
    <xf numFmtId="0" fontId="73" fillId="30" borderId="47" xfId="208" applyFont="1" applyFill="1" applyBorder="1" applyAlignment="1">
      <alignment horizontal="center" vertical="center"/>
      <protection/>
    </xf>
    <xf numFmtId="0" fontId="73" fillId="0" borderId="46" xfId="208" applyFont="1" applyFill="1" applyBorder="1" applyAlignment="1">
      <alignment horizontal="center" vertical="center"/>
      <protection/>
    </xf>
    <xf numFmtId="0" fontId="74" fillId="0" borderId="66" xfId="208" applyFont="1" applyFill="1" applyBorder="1" applyAlignment="1">
      <alignment horizontal="center" vertical="center"/>
      <protection/>
    </xf>
    <xf numFmtId="0" fontId="72" fillId="0" borderId="46" xfId="208" applyFont="1" applyBorder="1" applyAlignment="1" quotePrefix="1">
      <alignment horizontal="center" vertical="center"/>
      <protection/>
    </xf>
    <xf numFmtId="0" fontId="9" fillId="0" borderId="66" xfId="208" applyFill="1" applyBorder="1" applyAlignment="1">
      <alignment vertical="center"/>
      <protection/>
    </xf>
    <xf numFmtId="0" fontId="74" fillId="0" borderId="67" xfId="208" applyFont="1" applyFill="1" applyBorder="1" applyAlignment="1">
      <alignment vertical="center"/>
      <protection/>
    </xf>
    <xf numFmtId="0" fontId="9" fillId="0" borderId="0" xfId="208" applyFont="1" applyBorder="1" applyAlignment="1" quotePrefix="1">
      <alignment horizontal="center"/>
      <protection/>
    </xf>
    <xf numFmtId="0" fontId="73" fillId="30" borderId="72" xfId="208" applyFont="1" applyFill="1" applyBorder="1" applyAlignment="1">
      <alignment vertical="center"/>
      <protection/>
    </xf>
    <xf numFmtId="0" fontId="73" fillId="0" borderId="72" xfId="208" applyFont="1" applyFill="1" applyBorder="1" applyAlignment="1">
      <alignment vertical="center"/>
      <protection/>
    </xf>
    <xf numFmtId="0" fontId="74" fillId="31" borderId="15" xfId="208" applyFont="1" applyFill="1" applyBorder="1" applyAlignment="1">
      <alignment horizontal="center" vertical="center"/>
      <protection/>
    </xf>
    <xf numFmtId="0" fontId="74" fillId="31" borderId="23" xfId="208" applyFont="1" applyFill="1" applyBorder="1" applyAlignment="1">
      <alignment horizontal="center" vertical="center"/>
      <protection/>
    </xf>
    <xf numFmtId="0" fontId="73" fillId="30" borderId="23" xfId="208" applyFont="1" applyFill="1" applyBorder="1" applyAlignment="1">
      <alignment horizontal="center" vertical="center"/>
      <protection/>
    </xf>
    <xf numFmtId="0" fontId="74" fillId="31" borderId="0" xfId="208" applyFont="1" applyFill="1" applyBorder="1" applyAlignment="1">
      <alignment horizontal="center" vertical="center"/>
      <protection/>
    </xf>
    <xf numFmtId="0" fontId="72" fillId="0" borderId="15" xfId="208" applyFont="1" applyFill="1" applyBorder="1" applyAlignment="1">
      <alignment horizontal="center" vertical="center"/>
      <protection/>
    </xf>
    <xf numFmtId="0" fontId="9" fillId="0" borderId="0" xfId="208" applyFill="1" applyBorder="1" applyAlignment="1">
      <alignment vertical="center"/>
      <protection/>
    </xf>
    <xf numFmtId="0" fontId="74" fillId="0" borderId="27" xfId="208" applyFont="1" applyFill="1" applyBorder="1" applyAlignment="1">
      <alignment vertical="center"/>
      <protection/>
    </xf>
    <xf numFmtId="0" fontId="78" fillId="0" borderId="15" xfId="208" applyFont="1" applyFill="1" applyBorder="1" applyAlignment="1">
      <alignment horizontal="center" vertical="center"/>
      <protection/>
    </xf>
    <xf numFmtId="0" fontId="78" fillId="0" borderId="0" xfId="208" applyFont="1" applyFill="1" applyBorder="1" applyAlignment="1">
      <alignment vertical="center"/>
      <protection/>
    </xf>
    <xf numFmtId="0" fontId="74" fillId="0" borderId="0" xfId="208" applyFont="1" applyFill="1" applyBorder="1" applyAlignment="1">
      <alignment horizontal="center" vertical="center"/>
      <protection/>
    </xf>
    <xf numFmtId="0" fontId="72" fillId="0" borderId="15" xfId="208" applyFont="1" applyBorder="1" applyAlignment="1" quotePrefix="1">
      <alignment horizontal="center" vertical="center"/>
      <protection/>
    </xf>
    <xf numFmtId="0" fontId="72" fillId="0" borderId="9" xfId="208" applyFont="1" applyBorder="1" applyAlignment="1" quotePrefix="1">
      <alignment horizontal="center" vertical="center"/>
      <protection/>
    </xf>
    <xf numFmtId="49" fontId="73" fillId="30" borderId="40" xfId="208" applyNumberFormat="1" applyFont="1" applyFill="1" applyBorder="1" applyAlignment="1">
      <alignment horizontal="center"/>
      <protection/>
    </xf>
    <xf numFmtId="49" fontId="73" fillId="0" borderId="40" xfId="208" applyNumberFormat="1" applyFont="1" applyFill="1" applyBorder="1" applyAlignment="1">
      <alignment horizontal="center"/>
      <protection/>
    </xf>
    <xf numFmtId="49" fontId="74" fillId="31" borderId="23" xfId="208" applyNumberFormat="1" applyFont="1" applyFill="1" applyBorder="1" applyAlignment="1">
      <alignment horizontal="center"/>
      <protection/>
    </xf>
    <xf numFmtId="49" fontId="73" fillId="0" borderId="23" xfId="208" applyNumberFormat="1" applyFont="1" applyFill="1" applyBorder="1" applyAlignment="1">
      <alignment horizontal="center"/>
      <protection/>
    </xf>
    <xf numFmtId="49" fontId="73" fillId="0" borderId="15" xfId="208" applyNumberFormat="1" applyFont="1" applyFill="1" applyBorder="1" applyAlignment="1">
      <alignment horizontal="center"/>
      <protection/>
    </xf>
    <xf numFmtId="0" fontId="73" fillId="0" borderId="15" xfId="208" applyFont="1" applyFill="1" applyBorder="1" applyAlignment="1">
      <alignment horizontal="center"/>
      <protection/>
    </xf>
    <xf numFmtId="0" fontId="72" fillId="0" borderId="0" xfId="208" applyFont="1" applyBorder="1" applyAlignment="1" quotePrefix="1">
      <alignment horizontal="center" vertical="center"/>
      <protection/>
    </xf>
    <xf numFmtId="0" fontId="9" fillId="0" borderId="54" xfId="208" applyFill="1" applyBorder="1" applyAlignment="1">
      <alignment horizontal="left"/>
      <protection/>
    </xf>
    <xf numFmtId="49" fontId="74" fillId="0" borderId="77" xfId="208" applyNumberFormat="1" applyFont="1" applyFill="1" applyBorder="1" applyAlignment="1">
      <alignment horizontal="left"/>
      <protection/>
    </xf>
    <xf numFmtId="49" fontId="73" fillId="0" borderId="77" xfId="208" applyNumberFormat="1" applyFont="1" applyFill="1" applyBorder="1" applyAlignment="1">
      <alignment horizontal="left"/>
      <protection/>
    </xf>
    <xf numFmtId="0" fontId="73" fillId="0" borderId="77" xfId="208" applyFont="1" applyFill="1" applyBorder="1" applyAlignment="1">
      <alignment horizontal="left"/>
      <protection/>
    </xf>
    <xf numFmtId="0" fontId="74" fillId="0" borderId="77" xfId="208" applyFont="1" applyFill="1" applyBorder="1" applyAlignment="1">
      <alignment horizontal="left" vertical="center"/>
      <protection/>
    </xf>
    <xf numFmtId="0" fontId="72" fillId="0" borderId="77" xfId="208" applyFont="1" applyFill="1" applyBorder="1" applyAlignment="1" quotePrefix="1">
      <alignment horizontal="left" vertical="center"/>
      <protection/>
    </xf>
    <xf numFmtId="0" fontId="73" fillId="0" borderId="77" xfId="208" applyFont="1" applyFill="1" applyBorder="1" applyAlignment="1">
      <alignment horizontal="left" vertical="center"/>
      <protection/>
    </xf>
    <xf numFmtId="0" fontId="74" fillId="0" borderId="43" xfId="208" applyFont="1" applyFill="1" applyBorder="1" applyAlignment="1">
      <alignment horizontal="left" vertical="center"/>
      <protection/>
    </xf>
    <xf numFmtId="0" fontId="73" fillId="0" borderId="40" xfId="208" applyFont="1" applyFill="1" applyBorder="1" applyAlignment="1">
      <alignment vertical="center"/>
      <protection/>
    </xf>
    <xf numFmtId="0" fontId="75" fillId="30" borderId="23" xfId="208" applyFont="1" applyFill="1" applyBorder="1" applyAlignment="1">
      <alignment horizontal="center" vertical="center"/>
      <protection/>
    </xf>
    <xf numFmtId="2" fontId="74" fillId="31" borderId="23" xfId="208" applyNumberFormat="1" applyFont="1" applyFill="1" applyBorder="1" applyAlignment="1">
      <alignment horizontal="center" vertical="center"/>
      <protection/>
    </xf>
    <xf numFmtId="0" fontId="73" fillId="0" borderId="23" xfId="208" applyFont="1" applyFill="1" applyBorder="1" applyAlignment="1">
      <alignment horizontal="center" vertical="center"/>
      <protection/>
    </xf>
    <xf numFmtId="0" fontId="73" fillId="0" borderId="23" xfId="208" applyFont="1" applyFill="1" applyBorder="1" applyAlignment="1">
      <alignment vertical="center"/>
      <protection/>
    </xf>
    <xf numFmtId="0" fontId="73" fillId="30" borderId="23" xfId="208" applyFont="1" applyFill="1" applyBorder="1" applyAlignment="1">
      <alignment vertical="center"/>
      <protection/>
    </xf>
    <xf numFmtId="49" fontId="73" fillId="0" borderId="40" xfId="208" applyNumberFormat="1" applyFont="1" applyFill="1" applyBorder="1" applyAlignment="1">
      <alignment horizontal="center" vertical="center"/>
      <protection/>
    </xf>
    <xf numFmtId="49" fontId="73" fillId="0" borderId="38" xfId="208" applyNumberFormat="1" applyFont="1" applyFill="1" applyBorder="1" applyAlignment="1">
      <alignment horizontal="center" vertical="center"/>
      <protection/>
    </xf>
    <xf numFmtId="49" fontId="73" fillId="0" borderId="38" xfId="208" applyNumberFormat="1" applyFont="1" applyFill="1" applyBorder="1" applyAlignment="1" quotePrefix="1">
      <alignment horizontal="center" vertical="center"/>
      <protection/>
    </xf>
    <xf numFmtId="49" fontId="73" fillId="31" borderId="8" xfId="208" applyNumberFormat="1" applyFont="1" applyFill="1" applyBorder="1" applyAlignment="1">
      <alignment horizontal="center" vertical="center"/>
      <protection/>
    </xf>
    <xf numFmtId="49" fontId="73" fillId="0" borderId="8" xfId="208" applyNumberFormat="1" applyFont="1" applyFill="1" applyBorder="1" applyAlignment="1" quotePrefix="1">
      <alignment horizontal="center" vertical="center"/>
      <protection/>
    </xf>
    <xf numFmtId="0" fontId="73" fillId="0" borderId="16" xfId="208" applyFont="1" applyFill="1" applyBorder="1">
      <alignment/>
      <protection/>
    </xf>
    <xf numFmtId="0" fontId="73" fillId="0" borderId="60" xfId="208" applyFont="1" applyFill="1" applyBorder="1">
      <alignment/>
      <protection/>
    </xf>
    <xf numFmtId="0" fontId="73" fillId="0" borderId="42" xfId="208" applyFont="1" applyFill="1" applyBorder="1">
      <alignment/>
      <protection/>
    </xf>
    <xf numFmtId="0" fontId="9" fillId="0" borderId="0" xfId="208" applyFill="1" applyBorder="1" applyAlignment="1">
      <alignment horizontal="center"/>
      <protection/>
    </xf>
    <xf numFmtId="0" fontId="73" fillId="32" borderId="8" xfId="208" applyFont="1" applyFill="1" applyBorder="1" applyAlignment="1">
      <alignment horizontal="center" vertical="center" wrapText="1"/>
      <protection/>
    </xf>
    <xf numFmtId="0" fontId="73" fillId="31" borderId="34" xfId="208" applyFont="1" applyFill="1" applyBorder="1" applyAlignment="1">
      <alignment horizontal="center" vertical="center" wrapText="1"/>
      <protection/>
    </xf>
    <xf numFmtId="0" fontId="73" fillId="0" borderId="8" xfId="208" applyFont="1" applyFill="1" applyBorder="1" applyAlignment="1">
      <alignment horizontal="center" vertical="center" wrapText="1"/>
      <protection/>
    </xf>
    <xf numFmtId="0" fontId="73" fillId="0" borderId="4" xfId="0" applyFont="1" applyFill="1" applyBorder="1" applyAlignment="1">
      <alignment horizontal="center" vertical="center"/>
    </xf>
    <xf numFmtId="0" fontId="73" fillId="0" borderId="14" xfId="208" applyFont="1" applyFill="1" applyBorder="1">
      <alignment/>
      <protection/>
    </xf>
    <xf numFmtId="0" fontId="73" fillId="0" borderId="27" xfId="208" applyFont="1" applyFill="1" applyBorder="1">
      <alignment/>
      <protection/>
    </xf>
    <xf numFmtId="0" fontId="73" fillId="0" borderId="80" xfId="208" applyFont="1" applyFill="1" applyBorder="1">
      <alignment/>
      <protection/>
    </xf>
    <xf numFmtId="0" fontId="73" fillId="0" borderId="61" xfId="208" applyFont="1" applyFill="1" applyBorder="1">
      <alignment/>
      <protection/>
    </xf>
    <xf numFmtId="0" fontId="88" fillId="0" borderId="0" xfId="208" applyFont="1" applyAlignment="1">
      <alignment horizontal="center"/>
      <protection/>
    </xf>
    <xf numFmtId="0" fontId="88" fillId="0" borderId="0" xfId="208" applyFont="1">
      <alignment/>
      <protection/>
    </xf>
    <xf numFmtId="0" fontId="73" fillId="0" borderId="21" xfId="0" applyNumberFormat="1" applyFont="1" applyFill="1" applyBorder="1" applyAlignment="1">
      <alignment vertical="top" wrapText="1"/>
    </xf>
    <xf numFmtId="0" fontId="73" fillId="0" borderId="35" xfId="0" applyFont="1" applyFill="1" applyBorder="1" applyAlignment="1">
      <alignment vertical="top" wrapText="1"/>
    </xf>
    <xf numFmtId="0" fontId="73" fillId="0" borderId="20" xfId="0" applyFont="1" applyFill="1" applyBorder="1" applyAlignment="1">
      <alignment vertical="top" wrapText="1"/>
    </xf>
    <xf numFmtId="49" fontId="73" fillId="0" borderId="26" xfId="0" applyNumberFormat="1" applyFont="1" applyFill="1" applyBorder="1" applyAlignment="1" quotePrefix="1">
      <alignment horizontal="center" vertical="top" wrapText="1"/>
    </xf>
    <xf numFmtId="0" fontId="73" fillId="0" borderId="38" xfId="0" applyNumberFormat="1" applyFont="1" applyFill="1" applyBorder="1" applyAlignment="1">
      <alignment vertical="top" wrapText="1"/>
    </xf>
    <xf numFmtId="0" fontId="73" fillId="0" borderId="8" xfId="220" applyFont="1" applyFill="1" applyBorder="1" applyAlignment="1">
      <alignment vertical="top"/>
      <protection/>
    </xf>
    <xf numFmtId="0" fontId="73" fillId="0" borderId="39" xfId="0" applyNumberFormat="1" applyFont="1" applyFill="1" applyBorder="1" applyAlignment="1">
      <alignment vertical="top" wrapText="1"/>
    </xf>
    <xf numFmtId="49" fontId="73" fillId="0" borderId="38" xfId="219" applyNumberFormat="1" applyFont="1" applyFill="1" applyBorder="1" applyAlignment="1">
      <alignment horizontal="left" vertical="top" wrapText="1"/>
      <protection/>
    </xf>
    <xf numFmtId="0" fontId="73" fillId="0" borderId="38" xfId="0" applyNumberFormat="1" applyFont="1" applyFill="1" applyBorder="1" applyAlignment="1">
      <alignment horizontal="left" vertical="top" wrapText="1"/>
    </xf>
    <xf numFmtId="0" fontId="73" fillId="0" borderId="0" xfId="0" applyNumberFormat="1" applyFont="1" applyFill="1" applyBorder="1" applyAlignment="1">
      <alignment horizontal="left" vertical="top" wrapText="1"/>
    </xf>
    <xf numFmtId="0" fontId="73" fillId="0" borderId="38" xfId="0" applyNumberFormat="1" applyFont="1" applyFill="1" applyBorder="1" applyAlignment="1">
      <alignment horizontal="center" vertical="top" wrapText="1"/>
    </xf>
    <xf numFmtId="0" fontId="73" fillId="0" borderId="38" xfId="219" applyNumberFormat="1" applyFont="1" applyFill="1" applyBorder="1" applyAlignment="1">
      <alignment vertical="top" wrapText="1"/>
      <protection/>
    </xf>
    <xf numFmtId="0" fontId="2" fillId="0" borderId="0" xfId="0" applyFont="1" applyAlignment="1">
      <alignment/>
    </xf>
    <xf numFmtId="0" fontId="2" fillId="0" borderId="0" xfId="0" applyFont="1" applyAlignment="1">
      <alignment horizontal="left"/>
    </xf>
    <xf numFmtId="0" fontId="12" fillId="0" borderId="0" xfId="0" applyFont="1" applyAlignment="1">
      <alignment horizontal="left"/>
    </xf>
    <xf numFmtId="0" fontId="3" fillId="21" borderId="4" xfId="0" applyFont="1" applyFill="1" applyBorder="1" applyAlignment="1">
      <alignment/>
    </xf>
    <xf numFmtId="0" fontId="3" fillId="21" borderId="4" xfId="0" applyFont="1" applyFill="1" applyBorder="1" applyAlignment="1">
      <alignment horizontal="center"/>
    </xf>
    <xf numFmtId="0" fontId="2" fillId="0" borderId="4" xfId="0" applyFont="1" applyBorder="1" applyAlignment="1">
      <alignment/>
    </xf>
    <xf numFmtId="0" fontId="12" fillId="0" borderId="4" xfId="0" applyFont="1" applyBorder="1" applyAlignment="1">
      <alignment horizontal="center"/>
    </xf>
    <xf numFmtId="0" fontId="2" fillId="0" borderId="17" xfId="0" applyFont="1" applyBorder="1" applyAlignment="1">
      <alignment/>
    </xf>
    <xf numFmtId="0" fontId="12" fillId="0" borderId="17" xfId="0" applyFont="1" applyBorder="1" applyAlignment="1">
      <alignment horizontal="center"/>
    </xf>
    <xf numFmtId="0" fontId="7" fillId="23" borderId="81" xfId="0" applyFont="1" applyFill="1" applyBorder="1" applyAlignment="1">
      <alignment horizontal="center"/>
    </xf>
    <xf numFmtId="0" fontId="7" fillId="23" borderId="4" xfId="0" applyFont="1" applyFill="1" applyBorder="1" applyAlignment="1">
      <alignment/>
    </xf>
    <xf numFmtId="0" fontId="7" fillId="23" borderId="4" xfId="0" applyFont="1" applyFill="1" applyBorder="1" applyAlignment="1">
      <alignment horizontal="center"/>
    </xf>
    <xf numFmtId="0" fontId="7" fillId="23" borderId="17" xfId="0" applyFont="1" applyFill="1" applyBorder="1" applyAlignment="1">
      <alignment horizontal="center"/>
    </xf>
    <xf numFmtId="0" fontId="2" fillId="23" borderId="4" xfId="0" applyFont="1" applyFill="1" applyBorder="1" applyAlignment="1">
      <alignment/>
    </xf>
    <xf numFmtId="0" fontId="3" fillId="0" borderId="0" xfId="0" applyFont="1" applyAlignment="1">
      <alignment/>
    </xf>
    <xf numFmtId="0" fontId="89" fillId="0" borderId="0" xfId="0" applyFont="1" applyAlignment="1">
      <alignment/>
    </xf>
    <xf numFmtId="0" fontId="73" fillId="0" borderId="0" xfId="208" applyFont="1" applyFill="1" applyAlignment="1">
      <alignment horizontal="center"/>
      <protection/>
    </xf>
    <xf numFmtId="0" fontId="73" fillId="0" borderId="70" xfId="208" applyFont="1" applyFill="1" applyBorder="1" applyAlignment="1">
      <alignment vertical="center"/>
      <protection/>
    </xf>
    <xf numFmtId="0" fontId="73" fillId="30" borderId="74" xfId="208" applyFont="1" applyFill="1" applyBorder="1" applyAlignment="1">
      <alignment horizontal="center" vertical="center"/>
      <protection/>
    </xf>
    <xf numFmtId="0" fontId="73" fillId="0" borderId="66" xfId="208" applyFont="1" applyFill="1" applyBorder="1">
      <alignment/>
      <protection/>
    </xf>
    <xf numFmtId="0" fontId="73" fillId="0" borderId="65" xfId="208" applyFont="1" applyFill="1" applyBorder="1" applyAlignment="1" quotePrefix="1">
      <alignment horizontal="center"/>
      <protection/>
    </xf>
    <xf numFmtId="0" fontId="73" fillId="30" borderId="14" xfId="208" applyFont="1" applyFill="1" applyBorder="1" applyAlignment="1">
      <alignment horizontal="center" vertical="center"/>
      <protection/>
    </xf>
    <xf numFmtId="0" fontId="73" fillId="22" borderId="14" xfId="208" applyFont="1" applyFill="1" applyBorder="1" applyAlignment="1">
      <alignment horizontal="center" vertical="center"/>
      <protection/>
    </xf>
    <xf numFmtId="0" fontId="73" fillId="22" borderId="23" xfId="208" applyFont="1" applyFill="1" applyBorder="1" applyAlignment="1">
      <alignment horizontal="center" vertical="center"/>
      <protection/>
    </xf>
    <xf numFmtId="0" fontId="73" fillId="0" borderId="78" xfId="208" applyFont="1" applyFill="1" applyBorder="1" applyAlignment="1" quotePrefix="1">
      <alignment horizontal="center"/>
      <protection/>
    </xf>
    <xf numFmtId="0" fontId="73" fillId="0" borderId="39" xfId="208" applyFont="1" applyFill="1" applyBorder="1" applyAlignment="1">
      <alignment vertical="center"/>
      <protection/>
    </xf>
    <xf numFmtId="0" fontId="73" fillId="0" borderId="17" xfId="208" applyFont="1" applyFill="1" applyBorder="1" applyAlignment="1">
      <alignment vertical="center"/>
      <protection/>
    </xf>
    <xf numFmtId="49" fontId="74" fillId="31" borderId="34" xfId="208" applyNumberFormat="1" applyFont="1" applyFill="1" applyBorder="1" applyAlignment="1">
      <alignment horizontal="center"/>
      <protection/>
    </xf>
    <xf numFmtId="49" fontId="73" fillId="0" borderId="17" xfId="208" applyNumberFormat="1" applyFont="1" applyFill="1" applyBorder="1" applyAlignment="1">
      <alignment horizontal="center"/>
      <protection/>
    </xf>
    <xf numFmtId="0" fontId="73" fillId="0" borderId="34" xfId="208" applyFont="1" applyFill="1" applyBorder="1" applyAlignment="1">
      <alignment horizontal="center" vertical="center"/>
      <protection/>
    </xf>
    <xf numFmtId="0" fontId="73" fillId="22" borderId="16" xfId="208" applyFont="1" applyFill="1" applyBorder="1" applyAlignment="1">
      <alignment horizontal="center" vertical="center"/>
      <protection/>
    </xf>
    <xf numFmtId="0" fontId="73" fillId="22" borderId="34" xfId="208" applyFont="1" applyFill="1" applyBorder="1" applyAlignment="1">
      <alignment horizontal="center" vertical="center"/>
      <protection/>
    </xf>
    <xf numFmtId="0" fontId="73" fillId="0" borderId="16" xfId="208" applyFont="1" applyFill="1" applyBorder="1" applyAlignment="1">
      <alignment vertical="center"/>
      <protection/>
    </xf>
    <xf numFmtId="0" fontId="73" fillId="0" borderId="60" xfId="208" applyFont="1" applyFill="1" applyBorder="1" applyAlignment="1">
      <alignment vertical="center"/>
      <protection/>
    </xf>
    <xf numFmtId="0" fontId="73" fillId="0" borderId="56" xfId="208" applyFont="1" applyFill="1" applyBorder="1" applyAlignment="1" quotePrefix="1">
      <alignment horizontal="center" vertical="center"/>
      <protection/>
    </xf>
    <xf numFmtId="49" fontId="75" fillId="0" borderId="40" xfId="208" applyNumberFormat="1" applyFont="1" applyFill="1" applyBorder="1" applyAlignment="1">
      <alignment horizontal="center"/>
      <protection/>
    </xf>
    <xf numFmtId="49" fontId="75" fillId="0" borderId="15" xfId="208" applyNumberFormat="1" applyFont="1" applyFill="1" applyBorder="1" applyAlignment="1">
      <alignment horizontal="center"/>
      <protection/>
    </xf>
    <xf numFmtId="49" fontId="73" fillId="0" borderId="14" xfId="208" applyNumberFormat="1" applyFont="1" applyFill="1" applyBorder="1" applyAlignment="1">
      <alignment horizontal="center"/>
      <protection/>
    </xf>
    <xf numFmtId="0" fontId="73" fillId="22" borderId="14" xfId="208" applyFont="1" applyFill="1" applyBorder="1" applyAlignment="1">
      <alignment horizontal="center"/>
      <protection/>
    </xf>
    <xf numFmtId="0" fontId="73" fillId="22" borderId="23" xfId="208" applyFont="1" applyFill="1" applyBorder="1" applyAlignment="1">
      <alignment horizontal="center"/>
      <protection/>
    </xf>
    <xf numFmtId="49" fontId="73" fillId="30" borderId="39" xfId="208" applyNumberFormat="1" applyFont="1" applyFill="1" applyBorder="1" applyAlignment="1">
      <alignment horizontal="center"/>
      <protection/>
    </xf>
    <xf numFmtId="49" fontId="73" fillId="0" borderId="16" xfId="208" applyNumberFormat="1" applyFont="1" applyFill="1" applyBorder="1" applyAlignment="1">
      <alignment horizontal="center"/>
      <protection/>
    </xf>
    <xf numFmtId="49" fontId="73" fillId="0" borderId="34" xfId="208" applyNumberFormat="1" applyFont="1" applyFill="1" applyBorder="1" applyAlignment="1">
      <alignment horizontal="center"/>
      <protection/>
    </xf>
    <xf numFmtId="0" fontId="73" fillId="0" borderId="16" xfId="208" applyFont="1" applyFill="1" applyBorder="1" applyAlignment="1">
      <alignment horizontal="center"/>
      <protection/>
    </xf>
    <xf numFmtId="0" fontId="73" fillId="0" borderId="34" xfId="208" applyFont="1" applyFill="1" applyBorder="1" applyAlignment="1">
      <alignment horizontal="center"/>
      <protection/>
    </xf>
    <xf numFmtId="0" fontId="74" fillId="0" borderId="60" xfId="208" applyFont="1" applyFill="1" applyBorder="1">
      <alignment/>
      <protection/>
    </xf>
    <xf numFmtId="0" fontId="73" fillId="0" borderId="56" xfId="208" applyFont="1" applyFill="1" applyBorder="1" applyAlignment="1" quotePrefix="1">
      <alignment horizontal="center"/>
      <protection/>
    </xf>
    <xf numFmtId="0" fontId="73" fillId="0" borderId="14" xfId="208" applyFont="1" applyFill="1" applyBorder="1" applyAlignment="1">
      <alignment horizontal="center"/>
      <protection/>
    </xf>
    <xf numFmtId="0" fontId="73" fillId="0" borderId="23" xfId="208" applyFont="1" applyFill="1" applyBorder="1" applyAlignment="1">
      <alignment horizontal="center"/>
      <protection/>
    </xf>
    <xf numFmtId="0" fontId="74" fillId="0" borderId="0" xfId="208" applyFont="1" applyFill="1" applyBorder="1">
      <alignment/>
      <protection/>
    </xf>
    <xf numFmtId="49" fontId="73" fillId="0" borderId="9" xfId="208" applyNumberFormat="1" applyFont="1" applyFill="1" applyBorder="1" applyAlignment="1">
      <alignment horizontal="center"/>
      <protection/>
    </xf>
    <xf numFmtId="49" fontId="74" fillId="31" borderId="19" xfId="208" applyNumberFormat="1" applyFont="1" applyFill="1" applyBorder="1" applyAlignment="1">
      <alignment horizontal="center"/>
      <protection/>
    </xf>
    <xf numFmtId="49" fontId="73" fillId="0" borderId="18" xfId="208" applyNumberFormat="1" applyFont="1" applyFill="1" applyBorder="1" applyAlignment="1">
      <alignment horizontal="center"/>
      <protection/>
    </xf>
    <xf numFmtId="49" fontId="73" fillId="0" borderId="19" xfId="208" applyNumberFormat="1" applyFont="1" applyFill="1" applyBorder="1" applyAlignment="1">
      <alignment horizontal="center"/>
      <protection/>
    </xf>
    <xf numFmtId="0" fontId="73" fillId="0" borderId="18" xfId="208" applyFont="1" applyFill="1" applyBorder="1" applyAlignment="1">
      <alignment horizontal="center"/>
      <protection/>
    </xf>
    <xf numFmtId="0" fontId="73" fillId="0" borderId="19" xfId="208" applyFont="1" applyFill="1" applyBorder="1" applyAlignment="1">
      <alignment horizontal="center"/>
      <protection/>
    </xf>
    <xf numFmtId="0" fontId="73" fillId="0" borderId="18" xfId="208" applyFont="1" applyBorder="1">
      <alignment/>
      <protection/>
    </xf>
    <xf numFmtId="0" fontId="73" fillId="0" borderId="37" xfId="208" applyFont="1" applyBorder="1">
      <alignment/>
      <protection/>
    </xf>
    <xf numFmtId="0" fontId="74" fillId="0" borderId="37" xfId="208" applyFont="1" applyBorder="1">
      <alignment/>
      <protection/>
    </xf>
    <xf numFmtId="0" fontId="73" fillId="0" borderId="24" xfId="208" applyFont="1" applyBorder="1" applyAlignment="1" quotePrefix="1">
      <alignment horizontal="center"/>
      <protection/>
    </xf>
    <xf numFmtId="49" fontId="73" fillId="0" borderId="38" xfId="208" applyNumberFormat="1" applyFont="1" applyFill="1" applyBorder="1" applyAlignment="1">
      <alignment horizontal="center"/>
      <protection/>
    </xf>
    <xf numFmtId="49" fontId="73" fillId="0" borderId="9" xfId="208" applyNumberFormat="1" applyFont="1" applyFill="1" applyBorder="1" applyAlignment="1" quotePrefix="1">
      <alignment horizontal="center"/>
      <protection/>
    </xf>
    <xf numFmtId="49" fontId="73" fillId="31" borderId="23" xfId="208" applyNumberFormat="1" applyFont="1" applyFill="1" applyBorder="1" applyAlignment="1">
      <alignment horizontal="center"/>
      <protection/>
    </xf>
    <xf numFmtId="49" fontId="73" fillId="0" borderId="23" xfId="208" applyNumberFormat="1" applyFont="1" applyFill="1" applyBorder="1" applyAlignment="1" quotePrefix="1">
      <alignment horizontal="center"/>
      <protection/>
    </xf>
    <xf numFmtId="49" fontId="73" fillId="0" borderId="15" xfId="208" applyNumberFormat="1" applyFont="1" applyFill="1" applyBorder="1" applyAlignment="1" quotePrefix="1">
      <alignment horizontal="center"/>
      <protection/>
    </xf>
    <xf numFmtId="0" fontId="73" fillId="0" borderId="15" xfId="208" applyFont="1" applyFill="1" applyBorder="1" applyAlignment="1" quotePrefix="1">
      <alignment horizontal="center"/>
      <protection/>
    </xf>
    <xf numFmtId="0" fontId="73" fillId="20" borderId="0" xfId="208" applyFont="1" applyFill="1" applyBorder="1">
      <alignment/>
      <protection/>
    </xf>
    <xf numFmtId="0" fontId="73" fillId="20" borderId="78" xfId="208" applyFont="1" applyFill="1" applyBorder="1" applyAlignment="1">
      <alignment horizontal="center"/>
      <protection/>
    </xf>
    <xf numFmtId="0" fontId="73" fillId="0" borderId="17" xfId="208" applyFont="1" applyFill="1" applyBorder="1" applyAlignment="1">
      <alignment horizontal="center" vertical="center"/>
      <protection/>
    </xf>
    <xf numFmtId="0" fontId="73" fillId="0" borderId="17" xfId="208" applyFont="1" applyFill="1" applyBorder="1" applyAlignment="1">
      <alignment horizontal="center" vertical="center" wrapText="1"/>
      <protection/>
    </xf>
    <xf numFmtId="0" fontId="73" fillId="20" borderId="62" xfId="208" applyFont="1" applyFill="1" applyBorder="1">
      <alignment/>
      <protection/>
    </xf>
    <xf numFmtId="0" fontId="73" fillId="20" borderId="79" xfId="208" applyFont="1" applyFill="1" applyBorder="1" applyAlignment="1">
      <alignment horizontal="center"/>
      <protection/>
    </xf>
    <xf numFmtId="0" fontId="90" fillId="0" borderId="0" xfId="208" applyFont="1" applyFill="1" applyBorder="1">
      <alignment/>
      <protection/>
    </xf>
    <xf numFmtId="0" fontId="77" fillId="0" borderId="0" xfId="208" applyFont="1" applyFill="1" applyAlignment="1">
      <alignment vertical="center"/>
      <protection/>
    </xf>
    <xf numFmtId="4" fontId="73" fillId="0" borderId="21" xfId="0" applyNumberFormat="1" applyFont="1" applyFill="1" applyBorder="1" applyAlignment="1">
      <alignment horizontal="center" vertical="top" wrapText="1"/>
    </xf>
    <xf numFmtId="4" fontId="73" fillId="0" borderId="20" xfId="0" applyNumberFormat="1" applyFont="1" applyFill="1" applyBorder="1" applyAlignment="1">
      <alignment horizontal="center" vertical="top" wrapText="1"/>
    </xf>
    <xf numFmtId="0" fontId="74" fillId="0" borderId="44" xfId="0" applyFont="1" applyFill="1" applyBorder="1" applyAlignment="1">
      <alignment vertical="top" wrapText="1"/>
    </xf>
    <xf numFmtId="4" fontId="73" fillId="0" borderId="38" xfId="0" applyNumberFormat="1" applyFont="1" applyFill="1" applyBorder="1" applyAlignment="1">
      <alignment horizontal="center" vertical="top" wrapText="1"/>
    </xf>
    <xf numFmtId="4" fontId="73" fillId="0" borderId="4" xfId="0" applyNumberFormat="1" applyFont="1" applyFill="1" applyBorder="1" applyAlignment="1">
      <alignment horizontal="center" vertical="top" wrapText="1"/>
    </xf>
    <xf numFmtId="0" fontId="74" fillId="0" borderId="43" xfId="0" applyFont="1" applyFill="1" applyBorder="1" applyAlignment="1">
      <alignment vertical="top" wrapText="1"/>
    </xf>
    <xf numFmtId="0" fontId="74" fillId="0" borderId="48" xfId="0" applyFont="1" applyFill="1" applyBorder="1" applyAlignment="1">
      <alignment horizontal="center" vertical="top" wrapText="1"/>
    </xf>
    <xf numFmtId="0" fontId="74" fillId="0" borderId="22" xfId="0" applyFont="1" applyFill="1" applyBorder="1" applyAlignment="1">
      <alignment horizontal="center" vertical="top" wrapText="1"/>
    </xf>
    <xf numFmtId="0" fontId="73" fillId="0" borderId="52" xfId="0" applyFont="1" applyFill="1" applyBorder="1" applyAlignment="1">
      <alignment vertical="top" wrapText="1"/>
    </xf>
    <xf numFmtId="0" fontId="73" fillId="0" borderId="0" xfId="0" applyFont="1" applyBorder="1" applyAlignment="1">
      <alignment/>
    </xf>
    <xf numFmtId="0" fontId="72" fillId="0" borderId="0" xfId="0" applyFont="1" applyBorder="1" applyAlignment="1">
      <alignment/>
    </xf>
    <xf numFmtId="49" fontId="73" fillId="0" borderId="26" xfId="219" applyNumberFormat="1" applyFont="1" applyFill="1" applyBorder="1" applyAlignment="1" quotePrefix="1">
      <alignment horizontal="center" vertical="top" wrapText="1"/>
      <protection/>
    </xf>
    <xf numFmtId="49" fontId="73" fillId="0" borderId="38" xfId="0" applyNumberFormat="1" applyFont="1" applyFill="1" applyBorder="1" applyAlignment="1">
      <alignment horizontal="left" vertical="top" wrapText="1"/>
    </xf>
    <xf numFmtId="49" fontId="73" fillId="0" borderId="50" xfId="0" applyNumberFormat="1" applyFont="1" applyFill="1" applyBorder="1" applyAlignment="1" quotePrefix="1">
      <alignment horizontal="center" vertical="top"/>
    </xf>
    <xf numFmtId="49" fontId="73" fillId="0" borderId="39" xfId="0" applyNumberFormat="1" applyFont="1" applyFill="1" applyBorder="1" applyAlignment="1">
      <alignment horizontal="left" vertical="top" wrapText="1"/>
    </xf>
    <xf numFmtId="49" fontId="73" fillId="0" borderId="25" xfId="219" applyNumberFormat="1" applyFont="1" applyFill="1" applyBorder="1" applyAlignment="1">
      <alignment horizontal="center" vertical="top" wrapText="1"/>
      <protection/>
    </xf>
    <xf numFmtId="0" fontId="73" fillId="0" borderId="34" xfId="219" applyFont="1" applyFill="1" applyBorder="1" applyAlignment="1">
      <alignment vertical="top" wrapText="1"/>
      <protection/>
    </xf>
    <xf numFmtId="0" fontId="73" fillId="0" borderId="34" xfId="219" applyFont="1" applyFill="1" applyBorder="1" applyAlignment="1">
      <alignment horizontal="left" vertical="top" wrapText="1"/>
      <protection/>
    </xf>
    <xf numFmtId="0" fontId="73" fillId="0" borderId="17" xfId="219" applyFont="1" applyFill="1" applyBorder="1" applyAlignment="1">
      <alignment horizontal="left" vertical="top" wrapText="1"/>
      <protection/>
    </xf>
    <xf numFmtId="49" fontId="73" fillId="0" borderId="56" xfId="219" applyNumberFormat="1" applyFont="1" applyFill="1" applyBorder="1" applyAlignment="1" quotePrefix="1">
      <alignment horizontal="center" vertical="top" wrapText="1"/>
      <protection/>
    </xf>
    <xf numFmtId="0" fontId="84" fillId="21" borderId="48" xfId="0" applyFont="1" applyFill="1" applyBorder="1" applyAlignment="1">
      <alignment horizontal="center" wrapText="1"/>
    </xf>
    <xf numFmtId="0" fontId="77" fillId="0" borderId="0" xfId="0" applyFont="1" applyAlignment="1">
      <alignment/>
    </xf>
    <xf numFmtId="0" fontId="77" fillId="0" borderId="0" xfId="219" applyFont="1">
      <alignment/>
      <protection/>
    </xf>
    <xf numFmtId="0" fontId="18" fillId="0" borderId="0" xfId="237" applyFont="1">
      <alignment/>
      <protection/>
    </xf>
    <xf numFmtId="0" fontId="100" fillId="0" borderId="0" xfId="237" applyFont="1">
      <alignment/>
      <protection/>
    </xf>
    <xf numFmtId="4" fontId="18" fillId="0" borderId="0" xfId="237" applyNumberFormat="1" applyFont="1">
      <alignment/>
      <protection/>
    </xf>
    <xf numFmtId="4" fontId="18" fillId="0" borderId="4" xfId="237" applyNumberFormat="1" applyFont="1" applyBorder="1">
      <alignment/>
      <protection/>
    </xf>
    <xf numFmtId="4" fontId="18" fillId="0" borderId="82" xfId="237" applyNumberFormat="1" applyFont="1" applyBorder="1">
      <alignment/>
      <protection/>
    </xf>
    <xf numFmtId="4" fontId="18" fillId="0" borderId="83" xfId="237" applyNumberFormat="1" applyFont="1" applyBorder="1">
      <alignment/>
      <protection/>
    </xf>
    <xf numFmtId="0" fontId="100" fillId="0" borderId="4" xfId="237" applyFont="1" applyBorder="1">
      <alignment/>
      <protection/>
    </xf>
    <xf numFmtId="4" fontId="18" fillId="0" borderId="84" xfId="237" applyNumberFormat="1" applyFont="1" applyBorder="1">
      <alignment/>
      <protection/>
    </xf>
    <xf numFmtId="4" fontId="18" fillId="0" borderId="85" xfId="237" applyNumberFormat="1" applyFont="1" applyBorder="1">
      <alignment/>
      <protection/>
    </xf>
    <xf numFmtId="4" fontId="18" fillId="0" borderId="86" xfId="237" applyNumberFormat="1" applyFont="1" applyBorder="1">
      <alignment/>
      <protection/>
    </xf>
    <xf numFmtId="4" fontId="18" fillId="0" borderId="87" xfId="237" applyNumberFormat="1" applyFont="1" applyBorder="1">
      <alignment/>
      <protection/>
    </xf>
    <xf numFmtId="1" fontId="101" fillId="0" borderId="0" xfId="237" applyNumberFormat="1" applyFont="1" applyAlignment="1">
      <alignment horizontal="center"/>
      <protection/>
    </xf>
    <xf numFmtId="1" fontId="102" fillId="20" borderId="4" xfId="217" applyNumberFormat="1" applyFont="1" applyFill="1" applyBorder="1" applyAlignment="1" applyProtection="1">
      <alignment horizontal="center" vertical="center" wrapText="1"/>
      <protection locked="0"/>
    </xf>
    <xf numFmtId="1" fontId="102" fillId="0" borderId="4" xfId="217" applyNumberFormat="1" applyFont="1" applyFill="1" applyBorder="1" applyAlignment="1" applyProtection="1">
      <alignment horizontal="center" vertical="center" wrapText="1"/>
      <protection locked="0"/>
    </xf>
    <xf numFmtId="1" fontId="101" fillId="0" borderId="4" xfId="217" applyNumberFormat="1" applyFont="1" applyFill="1" applyBorder="1" applyAlignment="1" applyProtection="1">
      <alignment horizontal="center" vertical="center"/>
      <protection locked="0"/>
    </xf>
    <xf numFmtId="1" fontId="102" fillId="7" borderId="4" xfId="217" applyNumberFormat="1" applyFont="1" applyFill="1" applyBorder="1" applyAlignment="1" applyProtection="1">
      <alignment horizontal="center" vertical="center" wrapText="1"/>
      <protection locked="0"/>
    </xf>
    <xf numFmtId="0" fontId="101" fillId="0" borderId="0" xfId="237" applyFont="1">
      <alignment/>
      <protection/>
    </xf>
    <xf numFmtId="9" fontId="102" fillId="20" borderId="4" xfId="217" applyNumberFormat="1" applyFont="1" applyFill="1" applyBorder="1" applyAlignment="1" applyProtection="1">
      <alignment horizontal="center" vertical="center" wrapText="1"/>
      <protection locked="0"/>
    </xf>
    <xf numFmtId="9" fontId="101" fillId="21" borderId="4" xfId="217" applyNumberFormat="1" applyFont="1" applyFill="1" applyBorder="1" applyAlignment="1" applyProtection="1">
      <alignment horizontal="center" vertical="center" textRotation="90" wrapText="1"/>
      <protection locked="0"/>
    </xf>
    <xf numFmtId="9" fontId="102" fillId="0" borderId="4" xfId="217" applyNumberFormat="1" applyFont="1" applyFill="1" applyBorder="1" applyAlignment="1" applyProtection="1">
      <alignment horizontal="center" vertical="center" wrapText="1"/>
      <protection locked="0"/>
    </xf>
    <xf numFmtId="9" fontId="101" fillId="0" borderId="4" xfId="217" applyNumberFormat="1" applyFont="1" applyFill="1" applyBorder="1" applyAlignment="1" applyProtection="1">
      <alignment horizontal="center" vertical="center" textRotation="90" wrapText="1"/>
      <protection locked="0"/>
    </xf>
    <xf numFmtId="9" fontId="102" fillId="7" borderId="4" xfId="217" applyNumberFormat="1" applyFont="1" applyFill="1" applyBorder="1" applyAlignment="1" applyProtection="1">
      <alignment horizontal="center" vertical="center" wrapText="1"/>
      <protection locked="0"/>
    </xf>
    <xf numFmtId="9" fontId="102" fillId="0" borderId="4" xfId="217" applyNumberFormat="1" applyFont="1" applyFill="1" applyBorder="1" applyAlignment="1" applyProtection="1">
      <alignment horizontal="left" vertical="center" wrapText="1"/>
      <protection locked="0"/>
    </xf>
    <xf numFmtId="0" fontId="51" fillId="0" borderId="0" xfId="237" applyFont="1">
      <alignment/>
      <protection/>
    </xf>
    <xf numFmtId="0" fontId="100" fillId="0" borderId="0" xfId="237" applyFont="1" applyBorder="1">
      <alignment/>
      <protection/>
    </xf>
    <xf numFmtId="0" fontId="18" fillId="0" borderId="27" xfId="237" applyFont="1" applyBorder="1">
      <alignment/>
      <protection/>
    </xf>
    <xf numFmtId="0" fontId="103" fillId="0" borderId="68" xfId="222" applyFont="1" applyBorder="1">
      <alignment/>
      <protection/>
    </xf>
    <xf numFmtId="0" fontId="103" fillId="0" borderId="66" xfId="222" applyFont="1" applyBorder="1" applyAlignment="1">
      <alignment/>
      <protection/>
    </xf>
    <xf numFmtId="0" fontId="103" fillId="0" borderId="67" xfId="222" applyFont="1" applyBorder="1" applyAlignment="1">
      <alignment/>
      <protection/>
    </xf>
    <xf numFmtId="0" fontId="103" fillId="0" borderId="66" xfId="222" applyFont="1" applyFill="1" applyBorder="1" applyAlignment="1">
      <alignment horizontal="centerContinuous"/>
      <protection/>
    </xf>
    <xf numFmtId="49" fontId="103" fillId="0" borderId="66" xfId="222" applyNumberFormat="1" applyFont="1" applyFill="1" applyBorder="1" applyAlignment="1">
      <alignment horizontal="left"/>
      <protection/>
    </xf>
    <xf numFmtId="0" fontId="103" fillId="0" borderId="66" xfId="222" applyFont="1" applyFill="1" applyBorder="1" applyAlignment="1">
      <alignment horizontal="left"/>
      <protection/>
    </xf>
    <xf numFmtId="0" fontId="103" fillId="0" borderId="65" xfId="222" applyFont="1" applyFill="1" applyBorder="1" applyAlignment="1">
      <alignment horizontal="left"/>
      <protection/>
    </xf>
    <xf numFmtId="0" fontId="104" fillId="0" borderId="64" xfId="222" applyFont="1" applyBorder="1" applyAlignment="1">
      <alignment horizontal="center"/>
      <protection/>
    </xf>
    <xf numFmtId="1" fontId="103" fillId="0" borderId="0" xfId="222" applyNumberFormat="1" applyFont="1" applyBorder="1">
      <alignment/>
      <protection/>
    </xf>
    <xf numFmtId="1" fontId="103" fillId="0" borderId="27" xfId="222" applyNumberFormat="1" applyFont="1" applyBorder="1">
      <alignment/>
      <protection/>
    </xf>
    <xf numFmtId="0" fontId="103" fillId="0" borderId="0" xfId="222" applyFont="1" applyBorder="1">
      <alignment/>
      <protection/>
    </xf>
    <xf numFmtId="49" fontId="103" fillId="0" borderId="0" xfId="222" applyNumberFormat="1" applyFont="1" applyBorder="1" applyAlignment="1">
      <alignment horizontal="left"/>
      <protection/>
    </xf>
    <xf numFmtId="0" fontId="104" fillId="0" borderId="0" xfId="222" applyFont="1" applyBorder="1" applyAlignment="1">
      <alignment horizontal="left"/>
      <protection/>
    </xf>
    <xf numFmtId="0" fontId="104" fillId="0" borderId="27" xfId="222" applyFont="1" applyBorder="1" applyAlignment="1">
      <alignment horizontal="left"/>
      <protection/>
    </xf>
    <xf numFmtId="0" fontId="103" fillId="0" borderId="64" xfId="222" applyFont="1" applyBorder="1" applyAlignment="1">
      <alignment horizontal="center"/>
      <protection/>
    </xf>
    <xf numFmtId="0" fontId="105" fillId="0" borderId="63" xfId="222" applyFont="1" applyBorder="1">
      <alignment/>
      <protection/>
    </xf>
    <xf numFmtId="1" fontId="103" fillId="0" borderId="62" xfId="222" applyNumberFormat="1" applyFont="1" applyBorder="1">
      <alignment/>
      <protection/>
    </xf>
    <xf numFmtId="0" fontId="103" fillId="0" borderId="62" xfId="222" applyFont="1" applyBorder="1">
      <alignment/>
      <protection/>
    </xf>
    <xf numFmtId="0" fontId="103" fillId="0" borderId="61" xfId="222" applyFont="1" applyBorder="1">
      <alignment/>
      <protection/>
    </xf>
    <xf numFmtId="49" fontId="103" fillId="0" borderId="62" xfId="222" applyNumberFormat="1" applyFont="1" applyBorder="1" applyAlignment="1">
      <alignment horizontal="left"/>
      <protection/>
    </xf>
    <xf numFmtId="0" fontId="102" fillId="0" borderId="62" xfId="222" applyFont="1" applyBorder="1" applyAlignment="1">
      <alignment horizontal="left"/>
      <protection/>
    </xf>
    <xf numFmtId="0" fontId="102" fillId="0" borderId="61" xfId="222" applyFont="1" applyBorder="1" applyAlignment="1">
      <alignment horizontal="left"/>
      <protection/>
    </xf>
    <xf numFmtId="0" fontId="106" fillId="0" borderId="0" xfId="237" applyFont="1">
      <alignment/>
      <protection/>
    </xf>
    <xf numFmtId="0" fontId="106" fillId="22" borderId="88" xfId="237" applyFont="1" applyFill="1" applyBorder="1" applyAlignment="1">
      <alignment horizontal="left" wrapText="1" readingOrder="1"/>
      <protection/>
    </xf>
    <xf numFmtId="0" fontId="106" fillId="22" borderId="89" xfId="237" applyFont="1" applyFill="1" applyBorder="1" applyAlignment="1">
      <alignment horizontal="left" wrapText="1" readingOrder="1"/>
      <protection/>
    </xf>
    <xf numFmtId="174" fontId="106" fillId="22" borderId="89" xfId="237" applyNumberFormat="1" applyFont="1" applyFill="1" applyBorder="1" applyAlignment="1">
      <alignment horizontal="right" wrapText="1" readingOrder="1"/>
      <protection/>
    </xf>
    <xf numFmtId="0" fontId="106" fillId="22" borderId="90" xfId="237" applyFont="1" applyFill="1" applyBorder="1" applyAlignment="1">
      <alignment horizontal="left" wrapText="1" readingOrder="1"/>
      <protection/>
    </xf>
    <xf numFmtId="0" fontId="106" fillId="22" borderId="91" xfId="237" applyFont="1" applyFill="1" applyBorder="1" applyAlignment="1">
      <alignment horizontal="left" wrapText="1" readingOrder="1"/>
      <protection/>
    </xf>
    <xf numFmtId="0" fontId="106" fillId="22" borderId="92" xfId="237" applyFont="1" applyFill="1" applyBorder="1" applyAlignment="1">
      <alignment horizontal="left" wrapText="1" readingOrder="1"/>
      <protection/>
    </xf>
    <xf numFmtId="174" fontId="106" fillId="22" borderId="92" xfId="237" applyNumberFormat="1" applyFont="1" applyFill="1" applyBorder="1" applyAlignment="1">
      <alignment horizontal="right" wrapText="1" readingOrder="1"/>
      <protection/>
    </xf>
    <xf numFmtId="0" fontId="106" fillId="22" borderId="93" xfId="237" applyFont="1" applyFill="1" applyBorder="1" applyAlignment="1">
      <alignment horizontal="left" wrapText="1" readingOrder="1"/>
      <protection/>
    </xf>
    <xf numFmtId="0" fontId="107" fillId="22" borderId="94" xfId="237" applyFont="1" applyFill="1" applyBorder="1" applyAlignment="1">
      <alignment horizontal="left" vertical="center" wrapText="1" readingOrder="1"/>
      <protection/>
    </xf>
    <xf numFmtId="0" fontId="107" fillId="22" borderId="95" xfId="237" applyFont="1" applyFill="1" applyBorder="1" applyAlignment="1">
      <alignment horizontal="left" vertical="center" wrapText="1" readingOrder="1"/>
      <protection/>
    </xf>
    <xf numFmtId="0" fontId="107" fillId="22" borderId="96" xfId="237" applyFont="1" applyFill="1" applyBorder="1" applyAlignment="1">
      <alignment horizontal="left" vertical="center" wrapText="1" readingOrder="1"/>
      <protection/>
    </xf>
    <xf numFmtId="0" fontId="105" fillId="0" borderId="0" xfId="238" applyFont="1">
      <alignment/>
      <protection/>
    </xf>
    <xf numFmtId="0" fontId="109" fillId="0" borderId="0" xfId="238" applyFont="1" applyAlignment="1">
      <alignment wrapText="1"/>
      <protection/>
    </xf>
    <xf numFmtId="0" fontId="109" fillId="0" borderId="0" xfId="238" applyFont="1">
      <alignment/>
      <protection/>
    </xf>
    <xf numFmtId="0" fontId="102" fillId="0" borderId="0" xfId="238" applyFont="1" applyBorder="1">
      <alignment/>
      <protection/>
    </xf>
    <xf numFmtId="0" fontId="105" fillId="0" borderId="0" xfId="238" applyFont="1" applyBorder="1">
      <alignment/>
      <protection/>
    </xf>
    <xf numFmtId="0" fontId="102" fillId="0" borderId="4" xfId="238" applyFont="1" applyBorder="1">
      <alignment/>
      <protection/>
    </xf>
    <xf numFmtId="0" fontId="105" fillId="0" borderId="4" xfId="238" applyFont="1" applyBorder="1">
      <alignment/>
      <protection/>
    </xf>
    <xf numFmtId="2" fontId="105" fillId="0" borderId="4" xfId="238" applyNumberFormat="1" applyFont="1" applyBorder="1">
      <alignment/>
      <protection/>
    </xf>
    <xf numFmtId="0" fontId="102" fillId="26" borderId="4" xfId="238" applyFont="1" applyFill="1" applyBorder="1" applyAlignment="1">
      <alignment horizontal="center"/>
      <protection/>
    </xf>
    <xf numFmtId="0" fontId="102" fillId="0" borderId="0" xfId="238" applyFont="1">
      <alignment/>
      <protection/>
    </xf>
    <xf numFmtId="4" fontId="102" fillId="0" borderId="4" xfId="238" applyNumberFormat="1" applyFont="1" applyBorder="1" applyAlignment="1">
      <alignment horizontal="left" wrapText="1"/>
      <protection/>
    </xf>
    <xf numFmtId="0" fontId="102" fillId="0" borderId="4" xfId="238" applyFont="1" applyBorder="1" applyAlignment="1">
      <alignment horizontal="left" wrapText="1"/>
      <protection/>
    </xf>
    <xf numFmtId="4" fontId="105" fillId="0" borderId="4" xfId="238" applyNumberFormat="1" applyFont="1" applyBorder="1">
      <alignment/>
      <protection/>
    </xf>
    <xf numFmtId="4" fontId="105" fillId="0" borderId="4" xfId="238" applyNumberFormat="1" applyFont="1" applyBorder="1" applyAlignment="1">
      <alignment wrapText="1"/>
      <protection/>
    </xf>
    <xf numFmtId="4" fontId="109" fillId="22" borderId="4" xfId="238" applyNumberFormat="1" applyFont="1" applyFill="1" applyBorder="1" applyAlignment="1">
      <alignment wrapText="1"/>
      <protection/>
    </xf>
    <xf numFmtId="0" fontId="105" fillId="22" borderId="4" xfId="238" applyFont="1" applyFill="1" applyBorder="1" applyAlignment="1">
      <alignment wrapText="1"/>
      <protection/>
    </xf>
    <xf numFmtId="4" fontId="109" fillId="22" borderId="4" xfId="238" applyNumberFormat="1" applyFont="1" applyFill="1" applyBorder="1">
      <alignment/>
      <protection/>
    </xf>
    <xf numFmtId="0" fontId="105" fillId="22" borderId="4" xfId="238" applyFont="1" applyFill="1" applyBorder="1">
      <alignment/>
      <protection/>
    </xf>
    <xf numFmtId="4" fontId="105" fillId="20" borderId="4" xfId="238" applyNumberFormat="1" applyFont="1" applyFill="1" applyBorder="1" applyAlignment="1">
      <alignment wrapText="1"/>
      <protection/>
    </xf>
    <xf numFmtId="0" fontId="105" fillId="0" borderId="4" xfId="238" applyFont="1" applyBorder="1" applyAlignment="1">
      <alignment wrapText="1"/>
      <protection/>
    </xf>
    <xf numFmtId="4" fontId="105" fillId="22" borderId="4" xfId="238" applyNumberFormat="1" applyFont="1" applyFill="1" applyBorder="1" applyAlignment="1">
      <alignment wrapText="1"/>
      <protection/>
    </xf>
    <xf numFmtId="0" fontId="102" fillId="0" borderId="4" xfId="238" applyFont="1" applyBorder="1" applyAlignment="1">
      <alignment horizontal="center" wrapText="1"/>
      <protection/>
    </xf>
    <xf numFmtId="0" fontId="102" fillId="0" borderId="4" xfId="238" applyFont="1" applyBorder="1" applyAlignment="1">
      <alignment wrapText="1"/>
      <protection/>
    </xf>
    <xf numFmtId="0" fontId="105" fillId="0" borderId="0" xfId="238" applyFont="1" applyBorder="1" applyAlignment="1">
      <alignment horizontal="center"/>
      <protection/>
    </xf>
    <xf numFmtId="0" fontId="105" fillId="0" borderId="0" xfId="238" applyFont="1" applyBorder="1" applyAlignment="1">
      <alignment horizontal="center" wrapText="1"/>
      <protection/>
    </xf>
    <xf numFmtId="0" fontId="105" fillId="0" borderId="0" xfId="238" applyFont="1" applyBorder="1" applyAlignment="1">
      <alignment horizontal="right" wrapText="1"/>
      <protection/>
    </xf>
    <xf numFmtId="0" fontId="105" fillId="0" borderId="0" xfId="238" applyFont="1" applyBorder="1" applyAlignment="1">
      <alignment horizontal="right"/>
      <protection/>
    </xf>
    <xf numFmtId="0" fontId="103" fillId="0" borderId="73" xfId="225" applyFont="1" applyBorder="1">
      <alignment/>
      <protection/>
    </xf>
    <xf numFmtId="0" fontId="105" fillId="0" borderId="66" xfId="238" applyFont="1" applyBorder="1">
      <alignment/>
      <protection/>
    </xf>
    <xf numFmtId="0" fontId="103" fillId="0" borderId="0" xfId="225" applyFont="1">
      <alignment/>
      <protection/>
    </xf>
    <xf numFmtId="49" fontId="103" fillId="0" borderId="0" xfId="222" applyNumberFormat="1" applyFont="1" applyFill="1" applyBorder="1" applyAlignment="1">
      <alignment horizontal="left"/>
      <protection/>
    </xf>
    <xf numFmtId="0" fontId="102" fillId="0" borderId="0" xfId="235" applyFont="1" applyFill="1" applyBorder="1" applyAlignment="1">
      <alignment vertical="center"/>
      <protection/>
    </xf>
    <xf numFmtId="0" fontId="102" fillId="0" borderId="27" xfId="235" applyFont="1" applyFill="1" applyBorder="1" applyAlignment="1">
      <alignment vertical="center"/>
      <protection/>
    </xf>
    <xf numFmtId="0" fontId="103" fillId="0" borderId="71" xfId="225" applyFont="1" applyBorder="1">
      <alignment/>
      <protection/>
    </xf>
    <xf numFmtId="0" fontId="105" fillId="0" borderId="62" xfId="238" applyFont="1" applyBorder="1">
      <alignment/>
      <protection/>
    </xf>
    <xf numFmtId="49" fontId="103" fillId="0" borderId="62" xfId="222" applyNumberFormat="1" applyFont="1" applyFill="1" applyBorder="1" applyAlignment="1">
      <alignment horizontal="left"/>
      <protection/>
    </xf>
    <xf numFmtId="0" fontId="102" fillId="0" borderId="62" xfId="235" applyFont="1" applyFill="1" applyBorder="1" applyAlignment="1">
      <alignment vertical="center"/>
      <protection/>
    </xf>
    <xf numFmtId="0" fontId="102" fillId="0" borderId="61" xfId="235" applyFont="1" applyFill="1" applyBorder="1" applyAlignment="1">
      <alignment vertical="center"/>
      <protection/>
    </xf>
    <xf numFmtId="2" fontId="105" fillId="0" borderId="4" xfId="238" applyNumberFormat="1" applyFont="1" applyFill="1" applyBorder="1">
      <alignment/>
      <protection/>
    </xf>
    <xf numFmtId="0" fontId="102" fillId="0" borderId="13" xfId="238" applyFont="1" applyBorder="1" applyAlignment="1">
      <alignment horizontal="left" wrapText="1"/>
      <protection/>
    </xf>
    <xf numFmtId="0" fontId="102" fillId="0" borderId="4" xfId="238" applyFont="1" applyBorder="1" applyAlignment="1">
      <alignment horizontal="right"/>
      <protection/>
    </xf>
    <xf numFmtId="2" fontId="110" fillId="0" borderId="4" xfId="238" applyNumberFormat="1" applyFont="1" applyBorder="1">
      <alignment/>
      <protection/>
    </xf>
    <xf numFmtId="0" fontId="110" fillId="0" borderId="13" xfId="238" applyFont="1" applyBorder="1" applyAlignment="1">
      <alignment wrapText="1"/>
      <protection/>
    </xf>
    <xf numFmtId="0" fontId="105" fillId="0" borderId="4" xfId="238" applyFont="1" applyBorder="1" applyAlignment="1">
      <alignment horizontal="right"/>
      <protection/>
    </xf>
    <xf numFmtId="0" fontId="105" fillId="0" borderId="13" xfId="238" applyFont="1" applyBorder="1" applyAlignment="1">
      <alignment wrapText="1"/>
      <protection/>
    </xf>
    <xf numFmtId="2" fontId="110" fillId="0" borderId="4" xfId="238" applyNumberFormat="1" applyFont="1" applyBorder="1" applyAlignment="1">
      <alignment wrapText="1"/>
      <protection/>
    </xf>
    <xf numFmtId="2" fontId="102" fillId="0" borderId="4" xfId="238" applyNumberFormat="1" applyFont="1" applyBorder="1" applyAlignment="1">
      <alignment wrapText="1"/>
      <protection/>
    </xf>
    <xf numFmtId="0" fontId="102" fillId="0" borderId="8" xfId="238" applyFont="1" applyBorder="1" applyAlignment="1">
      <alignment horizontal="center" wrapText="1"/>
      <protection/>
    </xf>
    <xf numFmtId="0" fontId="102" fillId="0" borderId="13" xfId="238" applyFont="1" applyBorder="1">
      <alignment/>
      <protection/>
    </xf>
    <xf numFmtId="0" fontId="111" fillId="0" borderId="0" xfId="238" applyFont="1" applyBorder="1" applyAlignment="1">
      <alignment horizontal="left"/>
      <protection/>
    </xf>
    <xf numFmtId="0" fontId="102" fillId="0" borderId="0" xfId="238" applyFont="1" applyBorder="1" applyAlignment="1">
      <alignment horizontal="left"/>
      <protection/>
    </xf>
    <xf numFmtId="2" fontId="105" fillId="20" borderId="4" xfId="314" applyNumberFormat="1" applyFont="1" applyFill="1" applyBorder="1" applyAlignment="1">
      <alignment/>
    </xf>
    <xf numFmtId="2" fontId="105" fillId="22" borderId="4" xfId="314" applyNumberFormat="1" applyFont="1" applyFill="1" applyBorder="1" applyAlignment="1">
      <alignment/>
    </xf>
    <xf numFmtId="0" fontId="102" fillId="0" borderId="13" xfId="238" applyFont="1" applyBorder="1" applyAlignment="1">
      <alignment horizontal="left"/>
      <protection/>
    </xf>
    <xf numFmtId="0" fontId="112" fillId="0" borderId="4" xfId="238" applyNumberFormat="1" applyFont="1" applyBorder="1" applyAlignment="1">
      <alignment horizontal="right"/>
      <protection/>
    </xf>
    <xf numFmtId="2" fontId="105" fillId="0" borderId="4" xfId="314" applyNumberFormat="1" applyFont="1" applyBorder="1" applyAlignment="1">
      <alignment/>
    </xf>
    <xf numFmtId="0" fontId="110" fillId="0" borderId="13" xfId="238" applyFont="1" applyBorder="1" applyAlignment="1">
      <alignment horizontal="left" wrapText="1"/>
      <protection/>
    </xf>
    <xf numFmtId="0" fontId="113" fillId="0" borderId="4" xfId="238" applyNumberFormat="1" applyFont="1" applyBorder="1" applyAlignment="1">
      <alignment horizontal="right"/>
      <protection/>
    </xf>
    <xf numFmtId="0" fontId="105" fillId="0" borderId="13" xfId="238" applyFont="1" applyBorder="1" applyAlignment="1">
      <alignment horizontal="left" wrapText="1"/>
      <protection/>
    </xf>
    <xf numFmtId="0" fontId="105" fillId="0" borderId="13" xfId="238" applyFont="1" applyBorder="1" applyAlignment="1">
      <alignment horizontal="right" wrapText="1"/>
      <protection/>
    </xf>
    <xf numFmtId="2" fontId="105" fillId="0" borderId="4" xfId="314" applyNumberFormat="1" applyFont="1" applyBorder="1" applyAlignment="1">
      <alignment horizontal="center"/>
    </xf>
    <xf numFmtId="2" fontId="105" fillId="0" borderId="4" xfId="314" applyNumberFormat="1" applyFont="1" applyBorder="1" applyAlignment="1">
      <alignment horizontal="center" wrapText="1"/>
    </xf>
    <xf numFmtId="2" fontId="110" fillId="0" borderId="4" xfId="314" applyNumberFormat="1" applyFont="1" applyBorder="1" applyAlignment="1">
      <alignment/>
    </xf>
    <xf numFmtId="2" fontId="114" fillId="0" borderId="4" xfId="314" applyNumberFormat="1" applyFont="1" applyBorder="1" applyAlignment="1">
      <alignment/>
    </xf>
    <xf numFmtId="2" fontId="105" fillId="20" borderId="4" xfId="314" applyNumberFormat="1" applyFont="1" applyFill="1" applyBorder="1" applyAlignment="1">
      <alignment horizontal="center"/>
    </xf>
    <xf numFmtId="2" fontId="105" fillId="20" borderId="4" xfId="314" applyNumberFormat="1" applyFont="1" applyFill="1" applyBorder="1" applyAlignment="1">
      <alignment horizontal="center" wrapText="1"/>
    </xf>
    <xf numFmtId="2" fontId="110" fillId="0" borderId="9" xfId="314" applyNumberFormat="1" applyFont="1" applyBorder="1" applyAlignment="1">
      <alignment/>
    </xf>
    <xf numFmtId="0" fontId="102" fillId="0" borderId="4" xfId="238" applyFont="1" applyBorder="1" applyAlignment="1">
      <alignment horizontal="center"/>
      <protection/>
    </xf>
    <xf numFmtId="0" fontId="105" fillId="0" borderId="0" xfId="238" applyFont="1" applyAlignment="1">
      <alignment horizontal="right"/>
      <protection/>
    </xf>
    <xf numFmtId="0" fontId="105" fillId="0" borderId="0" xfId="235" applyFont="1">
      <alignment/>
      <protection/>
    </xf>
    <xf numFmtId="0" fontId="105" fillId="0" borderId="0" xfId="235" applyFont="1" applyBorder="1">
      <alignment/>
      <protection/>
    </xf>
    <xf numFmtId="0" fontId="103" fillId="0" borderId="27" xfId="226" applyFont="1" applyBorder="1">
      <alignment/>
      <protection/>
    </xf>
    <xf numFmtId="49" fontId="103" fillId="0" borderId="21" xfId="222" applyNumberFormat="1" applyFont="1" applyFill="1" applyBorder="1" applyAlignment="1">
      <alignment horizontal="center"/>
      <protection/>
    </xf>
    <xf numFmtId="49" fontId="103" fillId="0" borderId="20" xfId="222" applyNumberFormat="1" applyFont="1" applyFill="1" applyBorder="1" applyAlignment="1">
      <alignment horizontal="center"/>
      <protection/>
    </xf>
    <xf numFmtId="0" fontId="103" fillId="0" borderId="35" xfId="222" applyFont="1" applyFill="1" applyBorder="1">
      <alignment/>
      <protection/>
    </xf>
    <xf numFmtId="0" fontId="103" fillId="0" borderId="20" xfId="222" applyFont="1" applyFill="1" applyBorder="1">
      <alignment/>
      <protection/>
    </xf>
    <xf numFmtId="0" fontId="103" fillId="0" borderId="20" xfId="222" applyFont="1" applyBorder="1" applyAlignment="1">
      <alignment horizontal="left" wrapText="1" indent="1"/>
      <protection/>
    </xf>
    <xf numFmtId="0" fontId="105" fillId="0" borderId="26" xfId="222" applyFont="1" applyBorder="1" applyAlignment="1">
      <alignment horizontal="center"/>
      <protection/>
    </xf>
    <xf numFmtId="49" fontId="103" fillId="0" borderId="25" xfId="222" applyNumberFormat="1" applyFont="1" applyFill="1" applyBorder="1" applyAlignment="1">
      <alignment horizontal="center"/>
      <protection/>
    </xf>
    <xf numFmtId="49" fontId="103" fillId="0" borderId="9" xfId="222" applyNumberFormat="1" applyFont="1" applyFill="1" applyBorder="1" applyAlignment="1">
      <alignment horizontal="center"/>
      <protection/>
    </xf>
    <xf numFmtId="0" fontId="103" fillId="0" borderId="19" xfId="222" applyFont="1" applyFill="1" applyBorder="1">
      <alignment/>
      <protection/>
    </xf>
    <xf numFmtId="0" fontId="103" fillId="0" borderId="9" xfId="222" applyFont="1" applyFill="1" applyBorder="1">
      <alignment/>
      <protection/>
    </xf>
    <xf numFmtId="0" fontId="103" fillId="0" borderId="9" xfId="222" applyFont="1" applyBorder="1" applyAlignment="1">
      <alignment horizontal="left" wrapText="1" indent="1"/>
      <protection/>
    </xf>
    <xf numFmtId="0" fontId="105" fillId="0" borderId="24" xfId="222" applyFont="1" applyBorder="1" applyAlignment="1">
      <alignment horizontal="center"/>
      <protection/>
    </xf>
    <xf numFmtId="49" fontId="103" fillId="0" borderId="38" xfId="222" applyNumberFormat="1" applyFont="1" applyFill="1" applyBorder="1" applyAlignment="1">
      <alignment horizontal="center"/>
      <protection/>
    </xf>
    <xf numFmtId="49" fontId="103" fillId="0" borderId="4" xfId="222" applyNumberFormat="1" applyFont="1" applyFill="1" applyBorder="1" applyAlignment="1">
      <alignment horizontal="center"/>
      <protection/>
    </xf>
    <xf numFmtId="0" fontId="103" fillId="0" borderId="8" xfId="222" applyFont="1" applyFill="1" applyBorder="1">
      <alignment/>
      <protection/>
    </xf>
    <xf numFmtId="0" fontId="103" fillId="0" borderId="4" xfId="222" applyFont="1" applyFill="1" applyBorder="1">
      <alignment/>
      <protection/>
    </xf>
    <xf numFmtId="0" fontId="103" fillId="0" borderId="4" xfId="222" applyFont="1" applyBorder="1" applyAlignment="1">
      <alignment horizontal="left" wrapText="1" indent="1"/>
      <protection/>
    </xf>
    <xf numFmtId="0" fontId="105" fillId="0" borderId="50" xfId="222" applyFont="1" applyBorder="1" applyAlignment="1">
      <alignment horizontal="center"/>
      <protection/>
    </xf>
    <xf numFmtId="0" fontId="104" fillId="0" borderId="4" xfId="222" applyFont="1" applyBorder="1" applyAlignment="1">
      <alignment wrapText="1"/>
      <protection/>
    </xf>
    <xf numFmtId="0" fontId="103" fillId="0" borderId="17" xfId="222" applyFont="1" applyFill="1" applyBorder="1">
      <alignment/>
      <protection/>
    </xf>
    <xf numFmtId="1" fontId="116" fillId="0" borderId="0" xfId="225" applyNumberFormat="1" applyFont="1">
      <alignment/>
      <protection/>
    </xf>
    <xf numFmtId="1" fontId="116" fillId="0" borderId="27" xfId="226" applyNumberFormat="1" applyFont="1" applyBorder="1">
      <alignment/>
      <protection/>
    </xf>
    <xf numFmtId="1" fontId="116" fillId="0" borderId="38" xfId="222" applyNumberFormat="1" applyFont="1" applyFill="1" applyBorder="1" applyAlignment="1">
      <alignment horizontal="center" vertical="center"/>
      <protection/>
    </xf>
    <xf numFmtId="1" fontId="116" fillId="0" borderId="4" xfId="222" applyNumberFormat="1" applyFont="1" applyFill="1" applyBorder="1" applyAlignment="1">
      <alignment horizontal="center" vertical="center"/>
      <protection/>
    </xf>
    <xf numFmtId="1" fontId="116" fillId="0" borderId="8" xfId="222" applyNumberFormat="1" applyFont="1" applyFill="1" applyBorder="1" applyAlignment="1">
      <alignment horizontal="center" vertical="center"/>
      <protection/>
    </xf>
    <xf numFmtId="1" fontId="110" fillId="0" borderId="4" xfId="222" applyNumberFormat="1" applyFont="1" applyBorder="1" applyAlignment="1">
      <alignment horizontal="center" vertical="center"/>
      <protection/>
    </xf>
    <xf numFmtId="1" fontId="116" fillId="0" borderId="50" xfId="222" applyNumberFormat="1" applyFont="1" applyBorder="1" applyAlignment="1">
      <alignment horizontal="center" vertical="center"/>
      <protection/>
    </xf>
    <xf numFmtId="0" fontId="103" fillId="0" borderId="0" xfId="225" applyFont="1" applyBorder="1">
      <alignment/>
      <protection/>
    </xf>
    <xf numFmtId="0" fontId="103" fillId="0" borderId="0" xfId="226" applyFont="1" applyBorder="1">
      <alignment/>
      <protection/>
    </xf>
    <xf numFmtId="0" fontId="110" fillId="0" borderId="0" xfId="222" applyFont="1" applyFill="1" applyBorder="1" applyAlignment="1">
      <alignment/>
      <protection/>
    </xf>
    <xf numFmtId="0" fontId="103" fillId="0" borderId="0" xfId="222" applyFont="1" applyFill="1" applyBorder="1">
      <alignment/>
      <protection/>
    </xf>
    <xf numFmtId="0" fontId="103" fillId="0" borderId="27" xfId="222" applyFont="1" applyBorder="1">
      <alignment/>
      <protection/>
    </xf>
    <xf numFmtId="0" fontId="103" fillId="0" borderId="66" xfId="222" applyFont="1" applyBorder="1">
      <alignment/>
      <protection/>
    </xf>
    <xf numFmtId="0" fontId="105" fillId="0" borderId="66" xfId="222" applyFont="1" applyBorder="1">
      <alignment/>
      <protection/>
    </xf>
    <xf numFmtId="0" fontId="105" fillId="0" borderId="66" xfId="222" applyFont="1" applyBorder="1" applyAlignment="1">
      <alignment horizontal="center"/>
      <protection/>
    </xf>
    <xf numFmtId="0" fontId="104" fillId="0" borderId="66" xfId="222" applyFont="1" applyBorder="1" applyAlignment="1">
      <alignment horizontal="right"/>
      <protection/>
    </xf>
    <xf numFmtId="0" fontId="104" fillId="0" borderId="67" xfId="222" applyFont="1" applyBorder="1" applyAlignment="1">
      <alignment horizontal="right"/>
      <protection/>
    </xf>
    <xf numFmtId="0" fontId="105" fillId="0" borderId="0" xfId="222" applyFont="1" applyFill="1" applyBorder="1">
      <alignment/>
      <protection/>
    </xf>
    <xf numFmtId="0" fontId="105" fillId="0" borderId="0" xfId="222" applyFont="1" applyBorder="1">
      <alignment/>
      <protection/>
    </xf>
    <xf numFmtId="0" fontId="105" fillId="0" borderId="27" xfId="222" applyFont="1" applyBorder="1">
      <alignment/>
      <protection/>
    </xf>
    <xf numFmtId="0" fontId="105" fillId="0" borderId="0" xfId="222" applyFont="1" applyBorder="1" applyAlignment="1">
      <alignment horizontal="right"/>
      <protection/>
    </xf>
    <xf numFmtId="0" fontId="105" fillId="0" borderId="27" xfId="222" applyFont="1" applyBorder="1" applyAlignment="1">
      <alignment horizontal="right"/>
      <protection/>
    </xf>
    <xf numFmtId="0" fontId="105" fillId="0" borderId="62" xfId="222" applyFont="1" applyBorder="1">
      <alignment/>
      <protection/>
    </xf>
    <xf numFmtId="0" fontId="105" fillId="0" borderId="62" xfId="222" applyFont="1" applyBorder="1" applyAlignment="1">
      <alignment horizontal="right"/>
      <protection/>
    </xf>
    <xf numFmtId="0" fontId="105" fillId="0" borderId="61" xfId="222" applyFont="1" applyBorder="1" applyAlignment="1">
      <alignment horizontal="right"/>
      <protection/>
    </xf>
    <xf numFmtId="0" fontId="103" fillId="0" borderId="27" xfId="225" applyFont="1" applyBorder="1">
      <alignment/>
      <protection/>
    </xf>
    <xf numFmtId="0" fontId="103" fillId="0" borderId="67" xfId="222" applyFont="1" applyBorder="1">
      <alignment/>
      <protection/>
    </xf>
    <xf numFmtId="0" fontId="77" fillId="22" borderId="0" xfId="224" applyFont="1" applyFill="1" applyAlignment="1">
      <alignment vertical="center"/>
      <protection/>
    </xf>
    <xf numFmtId="0" fontId="73" fillId="20" borderId="19" xfId="224" applyFont="1" applyFill="1" applyBorder="1">
      <alignment/>
      <protection/>
    </xf>
    <xf numFmtId="0" fontId="73" fillId="20" borderId="37" xfId="224" applyFont="1" applyFill="1" applyBorder="1">
      <alignment/>
      <protection/>
    </xf>
    <xf numFmtId="0" fontId="73" fillId="20" borderId="18" xfId="224" applyFont="1" applyFill="1" applyBorder="1">
      <alignment/>
      <protection/>
    </xf>
    <xf numFmtId="0" fontId="73" fillId="22" borderId="4" xfId="224" applyFont="1" applyFill="1" applyBorder="1" applyAlignment="1">
      <alignment horizontal="center" vertical="center" wrapText="1"/>
      <protection/>
    </xf>
    <xf numFmtId="0" fontId="73" fillId="22" borderId="13" xfId="224" applyFont="1" applyFill="1" applyBorder="1" applyAlignment="1">
      <alignment horizontal="center" vertical="center" wrapText="1"/>
      <protection/>
    </xf>
    <xf numFmtId="0" fontId="73" fillId="0" borderId="13" xfId="224" applyFont="1" applyFill="1" applyBorder="1" applyAlignment="1">
      <alignment horizontal="center" vertical="center" wrapText="1"/>
      <protection/>
    </xf>
    <xf numFmtId="0" fontId="73" fillId="22" borderId="0" xfId="224" applyFont="1" applyFill="1">
      <alignment/>
      <protection/>
    </xf>
    <xf numFmtId="0" fontId="73" fillId="20" borderId="34" xfId="224" applyFont="1" applyFill="1" applyBorder="1">
      <alignment/>
      <protection/>
    </xf>
    <xf numFmtId="0" fontId="73" fillId="20" borderId="60" xfId="224" applyFont="1" applyFill="1" applyBorder="1">
      <alignment/>
      <protection/>
    </xf>
    <xf numFmtId="0" fontId="73" fillId="20" borderId="16" xfId="224" applyFont="1" applyFill="1" applyBorder="1">
      <alignment/>
      <protection/>
    </xf>
    <xf numFmtId="0" fontId="73" fillId="22" borderId="19" xfId="224" applyFont="1" applyFill="1" applyBorder="1" applyAlignment="1">
      <alignment horizontal="center" vertical="center" wrapText="1"/>
      <protection/>
    </xf>
    <xf numFmtId="0" fontId="73" fillId="22" borderId="9" xfId="224" applyFont="1" applyFill="1" applyBorder="1" applyAlignment="1">
      <alignment horizontal="center" vertical="center" wrapText="1"/>
      <protection/>
    </xf>
    <xf numFmtId="0" fontId="73" fillId="22" borderId="18" xfId="224" applyFont="1" applyFill="1" applyBorder="1" applyAlignment="1">
      <alignment horizontal="center" vertical="center" wrapText="1"/>
      <protection/>
    </xf>
    <xf numFmtId="0" fontId="73" fillId="0" borderId="18" xfId="224" applyFont="1" applyFill="1" applyBorder="1" applyAlignment="1" quotePrefix="1">
      <alignment horizontal="center" vertical="center" wrapText="1"/>
      <protection/>
    </xf>
    <xf numFmtId="0" fontId="74" fillId="22" borderId="8" xfId="224" applyFont="1" applyFill="1" applyBorder="1" applyAlignment="1" quotePrefix="1">
      <alignment horizontal="center" vertical="center"/>
      <protection/>
    </xf>
    <xf numFmtId="0" fontId="74" fillId="22" borderId="13" xfId="224" applyFont="1" applyFill="1" applyBorder="1" applyAlignment="1">
      <alignment horizontal="center" vertical="center"/>
      <protection/>
    </xf>
    <xf numFmtId="0" fontId="74" fillId="22" borderId="77" xfId="224" applyFont="1" applyFill="1" applyBorder="1" applyAlignment="1">
      <alignment vertical="center"/>
      <protection/>
    </xf>
    <xf numFmtId="0" fontId="73" fillId="22" borderId="77" xfId="224" applyFont="1" applyFill="1" applyBorder="1" applyAlignment="1">
      <alignment vertical="center"/>
      <protection/>
    </xf>
    <xf numFmtId="0" fontId="73" fillId="22" borderId="8" xfId="224" applyFont="1" applyFill="1" applyBorder="1" applyAlignment="1">
      <alignment vertical="center"/>
      <protection/>
    </xf>
    <xf numFmtId="0" fontId="73" fillId="22" borderId="4" xfId="224" applyFont="1" applyFill="1" applyBorder="1" applyAlignment="1">
      <alignment vertical="center"/>
      <protection/>
    </xf>
    <xf numFmtId="0" fontId="8" fillId="22" borderId="13" xfId="224" applyFont="1" applyFill="1" applyBorder="1" applyAlignment="1">
      <alignment horizontal="center" vertical="center"/>
      <protection/>
    </xf>
    <xf numFmtId="0" fontId="8" fillId="0" borderId="13" xfId="224" applyFont="1" applyFill="1" applyBorder="1" applyAlignment="1">
      <alignment horizontal="center" vertical="center" wrapText="1"/>
      <protection/>
    </xf>
    <xf numFmtId="0" fontId="73" fillId="22" borderId="0" xfId="224" applyFont="1" applyFill="1" applyAlignment="1">
      <alignment vertical="center"/>
      <protection/>
    </xf>
    <xf numFmtId="0" fontId="73" fillId="22" borderId="23" xfId="224" applyFont="1" applyFill="1" applyBorder="1" applyAlignment="1" quotePrefix="1">
      <alignment horizontal="center" vertical="center"/>
      <protection/>
    </xf>
    <xf numFmtId="0" fontId="73" fillId="22" borderId="14" xfId="224" applyFont="1" applyFill="1" applyBorder="1" applyAlignment="1">
      <alignment horizontal="center" vertical="center"/>
      <protection/>
    </xf>
    <xf numFmtId="0" fontId="73" fillId="22" borderId="0" xfId="224" applyFont="1" applyFill="1" applyBorder="1" applyAlignment="1">
      <alignment vertical="center"/>
      <protection/>
    </xf>
    <xf numFmtId="0" fontId="73" fillId="22" borderId="23" xfId="224" applyFont="1" applyFill="1" applyBorder="1" applyAlignment="1">
      <alignment vertical="center"/>
      <protection/>
    </xf>
    <xf numFmtId="0" fontId="73" fillId="22" borderId="15" xfId="224" applyFont="1" applyFill="1" applyBorder="1" applyAlignment="1">
      <alignment vertical="center"/>
      <protection/>
    </xf>
    <xf numFmtId="0" fontId="73" fillId="21" borderId="14" xfId="224" applyFont="1" applyFill="1" applyBorder="1" applyAlignment="1">
      <alignment horizontal="center" vertical="center"/>
      <protection/>
    </xf>
    <xf numFmtId="0" fontId="73" fillId="22" borderId="34" xfId="224" applyFont="1" applyFill="1" applyBorder="1" applyAlignment="1" quotePrefix="1">
      <alignment horizontal="center" vertical="center"/>
      <protection/>
    </xf>
    <xf numFmtId="0" fontId="73" fillId="22" borderId="16" xfId="224" applyFont="1" applyFill="1" applyBorder="1" applyAlignment="1">
      <alignment horizontal="center" vertical="center"/>
      <protection/>
    </xf>
    <xf numFmtId="0" fontId="73" fillId="22" borderId="60" xfId="224" applyFont="1" applyFill="1" applyBorder="1" applyAlignment="1">
      <alignment vertical="center"/>
      <protection/>
    </xf>
    <xf numFmtId="0" fontId="73" fillId="22" borderId="34" xfId="224" applyFont="1" applyFill="1" applyBorder="1" applyAlignment="1">
      <alignment vertical="center"/>
      <protection/>
    </xf>
    <xf numFmtId="0" fontId="73" fillId="22" borderId="17" xfId="224" applyFont="1" applyFill="1" applyBorder="1" applyAlignment="1">
      <alignment vertical="center"/>
      <protection/>
    </xf>
    <xf numFmtId="0" fontId="73" fillId="21" borderId="16" xfId="224" applyFont="1" applyFill="1" applyBorder="1" applyAlignment="1">
      <alignment horizontal="center" vertical="center"/>
      <protection/>
    </xf>
    <xf numFmtId="0" fontId="73" fillId="22" borderId="0" xfId="224" applyFont="1" applyFill="1" applyAlignment="1">
      <alignment horizontal="left"/>
      <protection/>
    </xf>
    <xf numFmtId="0" fontId="73" fillId="22" borderId="0" xfId="224" applyFont="1" applyFill="1" applyAlignment="1">
      <alignment horizontal="center"/>
      <protection/>
    </xf>
    <xf numFmtId="0" fontId="74" fillId="0" borderId="0" xfId="224" applyFont="1" applyAlignment="1">
      <alignment vertical="center"/>
      <protection/>
    </xf>
    <xf numFmtId="0" fontId="77" fillId="0" borderId="0" xfId="224" applyFont="1">
      <alignment/>
      <protection/>
    </xf>
    <xf numFmtId="0" fontId="72" fillId="0" borderId="0" xfId="224" applyFont="1">
      <alignment/>
      <protection/>
    </xf>
    <xf numFmtId="0" fontId="74" fillId="20" borderId="4" xfId="219" applyFont="1" applyFill="1" applyBorder="1" applyAlignment="1">
      <alignment horizontal="center" vertical="center"/>
      <protection/>
    </xf>
    <xf numFmtId="0" fontId="74" fillId="20" borderId="4" xfId="219" applyFont="1" applyFill="1" applyBorder="1" applyAlignment="1">
      <alignment horizontal="center" vertical="center" wrapText="1"/>
      <protection/>
    </xf>
    <xf numFmtId="49" fontId="8" fillId="0" borderId="4" xfId="224" applyNumberFormat="1" applyFont="1" applyFill="1" applyBorder="1" applyAlignment="1">
      <alignment horizontal="center" vertical="top"/>
      <protection/>
    </xf>
    <xf numFmtId="0" fontId="8" fillId="0" borderId="4" xfId="224" applyFont="1" applyFill="1" applyBorder="1" applyAlignment="1">
      <alignment vertical="top" wrapText="1"/>
      <protection/>
    </xf>
    <xf numFmtId="0" fontId="72" fillId="0" borderId="4" xfId="219" applyFont="1" applyFill="1" applyBorder="1" applyAlignment="1">
      <alignment vertical="top" wrapText="1"/>
      <protection/>
    </xf>
    <xf numFmtId="49" fontId="8" fillId="0" borderId="4" xfId="224" applyNumberFormat="1" applyFont="1" applyFill="1" applyBorder="1" applyAlignment="1" quotePrefix="1">
      <alignment horizontal="center" vertical="top"/>
      <protection/>
    </xf>
    <xf numFmtId="0" fontId="72" fillId="0" borderId="4" xfId="219" applyFont="1" applyFill="1" applyBorder="1" applyAlignment="1" quotePrefix="1">
      <alignment vertical="top" wrapText="1"/>
      <protection/>
    </xf>
    <xf numFmtId="0" fontId="72" fillId="0" borderId="4" xfId="224" applyFont="1" applyFill="1" applyBorder="1" applyAlignment="1">
      <alignment vertical="top" wrapText="1"/>
      <protection/>
    </xf>
    <xf numFmtId="0" fontId="8" fillId="0" borderId="77" xfId="224" applyFont="1" applyFill="1" applyBorder="1" applyAlignment="1">
      <alignment vertical="top" wrapText="1"/>
      <protection/>
    </xf>
    <xf numFmtId="0" fontId="91" fillId="0" borderId="0" xfId="239" applyFont="1">
      <alignment/>
      <protection/>
    </xf>
    <xf numFmtId="0" fontId="98" fillId="0" borderId="0" xfId="239" applyFont="1" applyAlignment="1">
      <alignment/>
      <protection/>
    </xf>
    <xf numFmtId="0" fontId="91" fillId="0" borderId="0" xfId="239" applyFont="1" applyAlignment="1">
      <alignment horizontal="center" vertical="center"/>
      <protection/>
    </xf>
    <xf numFmtId="0" fontId="1" fillId="0" borderId="0" xfId="239">
      <alignment/>
      <protection/>
    </xf>
    <xf numFmtId="0" fontId="91" fillId="0" borderId="0" xfId="239" applyFont="1" applyAlignment="1">
      <alignment horizontal="center"/>
      <protection/>
    </xf>
    <xf numFmtId="0" fontId="91" fillId="0" borderId="66" xfId="239" applyFont="1" applyBorder="1" applyAlignment="1">
      <alignment horizontal="center"/>
      <protection/>
    </xf>
    <xf numFmtId="0" fontId="91" fillId="0" borderId="32" xfId="239" applyFont="1" applyBorder="1" applyAlignment="1">
      <alignment horizontal="center" vertical="center"/>
      <protection/>
    </xf>
    <xf numFmtId="0" fontId="91" fillId="0" borderId="33" xfId="239" applyFont="1" applyBorder="1" applyAlignment="1">
      <alignment horizontal="center"/>
      <protection/>
    </xf>
    <xf numFmtId="0" fontId="91" fillId="0" borderId="33" xfId="239" applyFont="1" applyBorder="1" applyAlignment="1">
      <alignment horizontal="center" vertical="center" wrapText="1"/>
      <protection/>
    </xf>
    <xf numFmtId="0" fontId="91" fillId="0" borderId="33" xfId="239" applyFont="1" applyBorder="1" applyAlignment="1">
      <alignment horizontal="center" vertical="center"/>
      <protection/>
    </xf>
    <xf numFmtId="0" fontId="56" fillId="0" borderId="32" xfId="239" applyFont="1" applyBorder="1" applyAlignment="1">
      <alignment horizontal="center" textRotation="90" wrapText="1"/>
      <protection/>
    </xf>
    <xf numFmtId="0" fontId="56" fillId="0" borderId="33" xfId="239" applyFont="1" applyBorder="1" applyAlignment="1">
      <alignment horizontal="center" textRotation="90" wrapText="1"/>
      <protection/>
    </xf>
    <xf numFmtId="0" fontId="56" fillId="0" borderId="41" xfId="239" applyFont="1" applyBorder="1" applyAlignment="1">
      <alignment horizontal="center" textRotation="90" wrapText="1"/>
      <protection/>
    </xf>
    <xf numFmtId="0" fontId="91" fillId="0" borderId="27" xfId="239" applyFont="1" applyBorder="1" applyAlignment="1">
      <alignment horizontal="center" vertical="center"/>
      <protection/>
    </xf>
    <xf numFmtId="0" fontId="91" fillId="0" borderId="0" xfId="239" applyFont="1" applyBorder="1" applyAlignment="1">
      <alignment horizontal="center" vertical="center"/>
      <protection/>
    </xf>
    <xf numFmtId="0" fontId="91" fillId="0" borderId="62" xfId="239" applyFont="1" applyBorder="1" applyAlignment="1">
      <alignment horizontal="center" vertical="center"/>
      <protection/>
    </xf>
    <xf numFmtId="0" fontId="56" fillId="0" borderId="66" xfId="239" applyFont="1" applyBorder="1" applyAlignment="1">
      <alignment horizontal="center" vertical="center" wrapText="1"/>
      <protection/>
    </xf>
    <xf numFmtId="0" fontId="56" fillId="0" borderId="41" xfId="239" applyFont="1" applyBorder="1" applyAlignment="1">
      <alignment horizontal="center" vertical="center" wrapText="1"/>
      <protection/>
    </xf>
    <xf numFmtId="0" fontId="96" fillId="0" borderId="28" xfId="239" applyFont="1" applyBorder="1" applyAlignment="1">
      <alignment horizontal="center" vertical="center"/>
      <protection/>
    </xf>
    <xf numFmtId="0" fontId="95" fillId="0" borderId="30" xfId="239" applyFont="1" applyBorder="1" applyAlignment="1">
      <alignment vertical="center"/>
      <protection/>
    </xf>
    <xf numFmtId="0" fontId="91" fillId="0" borderId="30" xfId="239" applyFont="1" applyBorder="1">
      <alignment/>
      <protection/>
    </xf>
    <xf numFmtId="9" fontId="91" fillId="0" borderId="30" xfId="239" applyNumberFormat="1" applyFont="1" applyBorder="1" applyAlignment="1">
      <alignment horizontal="center" vertical="center"/>
      <protection/>
    </xf>
    <xf numFmtId="0" fontId="91" fillId="0" borderId="31" xfId="239" applyFont="1" applyBorder="1">
      <alignment/>
      <protection/>
    </xf>
    <xf numFmtId="0" fontId="91" fillId="25" borderId="33" xfId="239" applyFont="1" applyFill="1" applyBorder="1">
      <alignment/>
      <protection/>
    </xf>
    <xf numFmtId="0" fontId="91" fillId="25" borderId="41" xfId="239" applyFont="1" applyFill="1" applyBorder="1">
      <alignment/>
      <protection/>
    </xf>
    <xf numFmtId="0" fontId="95" fillId="0" borderId="28" xfId="239" applyFont="1" applyBorder="1" applyAlignment="1">
      <alignment horizontal="center" vertical="center"/>
      <protection/>
    </xf>
    <xf numFmtId="0" fontId="91" fillId="25" borderId="66" xfId="239" applyFont="1" applyFill="1" applyBorder="1">
      <alignment/>
      <protection/>
    </xf>
    <xf numFmtId="0" fontId="91" fillId="25" borderId="73" xfId="239" applyFont="1" applyFill="1" applyBorder="1">
      <alignment/>
      <protection/>
    </xf>
    <xf numFmtId="0" fontId="96" fillId="0" borderId="30" xfId="239" applyFont="1" applyBorder="1" applyAlignment="1">
      <alignment horizontal="center" vertical="center"/>
      <protection/>
    </xf>
    <xf numFmtId="0" fontId="94" fillId="0" borderId="30" xfId="239" applyFont="1" applyBorder="1" applyAlignment="1">
      <alignment vertical="center" wrapText="1"/>
      <protection/>
    </xf>
    <xf numFmtId="0" fontId="91" fillId="25" borderId="62" xfId="239" applyFont="1" applyFill="1" applyBorder="1">
      <alignment/>
      <protection/>
    </xf>
    <xf numFmtId="0" fontId="91" fillId="25" borderId="71" xfId="239" applyFont="1" applyFill="1" applyBorder="1">
      <alignment/>
      <protection/>
    </xf>
    <xf numFmtId="0" fontId="56" fillId="0" borderId="17" xfId="239" applyFont="1" applyBorder="1" applyAlignment="1">
      <alignment horizontal="center" vertical="center"/>
      <protection/>
    </xf>
    <xf numFmtId="0" fontId="94" fillId="0" borderId="17" xfId="239" applyFont="1" applyBorder="1" applyAlignment="1">
      <alignment vertical="center" wrapText="1"/>
      <protection/>
    </xf>
    <xf numFmtId="0" fontId="91" fillId="0" borderId="17" xfId="239" applyFont="1" applyBorder="1">
      <alignment/>
      <protection/>
    </xf>
    <xf numFmtId="9" fontId="91" fillId="0" borderId="17" xfId="239" applyNumberFormat="1" applyFont="1" applyBorder="1" applyAlignment="1">
      <alignment horizontal="center" vertical="center"/>
      <protection/>
    </xf>
    <xf numFmtId="0" fontId="91" fillId="25" borderId="23" xfId="239" applyFont="1" applyFill="1" applyBorder="1">
      <alignment/>
      <protection/>
    </xf>
    <xf numFmtId="0" fontId="91" fillId="25" borderId="0" xfId="239" applyFont="1" applyFill="1" applyBorder="1">
      <alignment/>
      <protection/>
    </xf>
    <xf numFmtId="0" fontId="91" fillId="25" borderId="72" xfId="239" applyFont="1" applyFill="1" applyBorder="1">
      <alignment/>
      <protection/>
    </xf>
    <xf numFmtId="0" fontId="94" fillId="0" borderId="4" xfId="239" applyFont="1" applyFill="1" applyBorder="1" applyAlignment="1">
      <alignment horizontal="center" vertical="center"/>
      <protection/>
    </xf>
    <xf numFmtId="0" fontId="94" fillId="0" borderId="4" xfId="239" applyFont="1" applyBorder="1">
      <alignment/>
      <protection/>
    </xf>
    <xf numFmtId="0" fontId="91" fillId="0" borderId="4" xfId="239" applyFont="1" applyBorder="1">
      <alignment/>
      <protection/>
    </xf>
    <xf numFmtId="9" fontId="91" fillId="0" borderId="4" xfId="239" applyNumberFormat="1" applyFont="1" applyBorder="1" applyAlignment="1">
      <alignment horizontal="center" vertical="center"/>
      <protection/>
    </xf>
    <xf numFmtId="0" fontId="91" fillId="25" borderId="0" xfId="239" applyFont="1" applyFill="1">
      <alignment/>
      <protection/>
    </xf>
    <xf numFmtId="0" fontId="56" fillId="0" borderId="9" xfId="239" applyFont="1" applyFill="1" applyBorder="1" applyAlignment="1">
      <alignment horizontal="center" vertical="center"/>
      <protection/>
    </xf>
    <xf numFmtId="0" fontId="94" fillId="0" borderId="9" xfId="239" applyFont="1" applyBorder="1" applyAlignment="1">
      <alignment wrapText="1"/>
      <protection/>
    </xf>
    <xf numFmtId="0" fontId="91" fillId="0" borderId="9" xfId="239" applyFont="1" applyBorder="1">
      <alignment/>
      <protection/>
    </xf>
    <xf numFmtId="9" fontId="91" fillId="0" borderId="9" xfId="239" applyNumberFormat="1" applyFont="1" applyBorder="1" applyAlignment="1">
      <alignment horizontal="center" vertical="center"/>
      <protection/>
    </xf>
    <xf numFmtId="0" fontId="91" fillId="25" borderId="47" xfId="239" applyFont="1" applyFill="1" applyBorder="1">
      <alignment/>
      <protection/>
    </xf>
    <xf numFmtId="0" fontId="95" fillId="0" borderId="30" xfId="239" applyFont="1" applyBorder="1" applyAlignment="1">
      <alignment wrapText="1"/>
      <protection/>
    </xf>
    <xf numFmtId="0" fontId="91" fillId="25" borderId="30" xfId="239" applyFont="1" applyFill="1" applyBorder="1">
      <alignment/>
      <protection/>
    </xf>
    <xf numFmtId="9" fontId="91" fillId="25" borderId="30" xfId="239" applyNumberFormat="1" applyFont="1" applyFill="1" applyBorder="1" applyAlignment="1">
      <alignment horizontal="center" vertical="center"/>
      <protection/>
    </xf>
    <xf numFmtId="0" fontId="91" fillId="25" borderId="31" xfId="239" applyFont="1" applyFill="1" applyBorder="1">
      <alignment/>
      <protection/>
    </xf>
    <xf numFmtId="0" fontId="91" fillId="0" borderId="59" xfId="239" applyFont="1" applyBorder="1">
      <alignment/>
      <protection/>
    </xf>
    <xf numFmtId="0" fontId="91" fillId="0" borderId="22" xfId="239" applyFont="1" applyBorder="1">
      <alignment/>
      <protection/>
    </xf>
    <xf numFmtId="0" fontId="91" fillId="0" borderId="48" xfId="239" applyFont="1" applyBorder="1">
      <alignment/>
      <protection/>
    </xf>
    <xf numFmtId="0" fontId="94" fillId="0" borderId="17" xfId="239" applyFont="1" applyBorder="1" applyAlignment="1">
      <alignment horizontal="center" vertical="center"/>
      <protection/>
    </xf>
    <xf numFmtId="0" fontId="97" fillId="0" borderId="17" xfId="239" applyFont="1" applyBorder="1">
      <alignment/>
      <protection/>
    </xf>
    <xf numFmtId="0" fontId="91" fillId="25" borderId="17" xfId="239" applyFont="1" applyFill="1" applyBorder="1">
      <alignment/>
      <protection/>
    </xf>
    <xf numFmtId="9" fontId="91" fillId="25" borderId="17" xfId="239" applyNumberFormat="1" applyFont="1" applyFill="1" applyBorder="1" applyAlignment="1">
      <alignment horizontal="center" vertical="center"/>
      <protection/>
    </xf>
    <xf numFmtId="0" fontId="91" fillId="0" borderId="13" xfId="239" applyFont="1" applyBorder="1">
      <alignment/>
      <protection/>
    </xf>
    <xf numFmtId="0" fontId="91" fillId="0" borderId="38" xfId="239" applyFont="1" applyBorder="1">
      <alignment/>
      <protection/>
    </xf>
    <xf numFmtId="0" fontId="94" fillId="0" borderId="4" xfId="239" applyFont="1" applyBorder="1" applyAlignment="1">
      <alignment horizontal="center" vertical="center"/>
      <protection/>
    </xf>
    <xf numFmtId="0" fontId="91" fillId="0" borderId="34" xfId="239" applyFont="1" applyBorder="1">
      <alignment/>
      <protection/>
    </xf>
    <xf numFmtId="0" fontId="91" fillId="0" borderId="8" xfId="239" applyFont="1" applyBorder="1">
      <alignment/>
      <protection/>
    </xf>
    <xf numFmtId="0" fontId="91" fillId="0" borderId="19" xfId="239" applyFont="1" applyBorder="1">
      <alignment/>
      <protection/>
    </xf>
    <xf numFmtId="0" fontId="97" fillId="0" borderId="4" xfId="239" applyFont="1" applyBorder="1">
      <alignment/>
      <protection/>
    </xf>
    <xf numFmtId="0" fontId="91" fillId="25" borderId="4" xfId="239" applyFont="1" applyFill="1" applyBorder="1">
      <alignment/>
      <protection/>
    </xf>
    <xf numFmtId="9" fontId="91" fillId="25" borderId="4" xfId="239" applyNumberFormat="1" applyFont="1" applyFill="1" applyBorder="1" applyAlignment="1">
      <alignment horizontal="center" vertical="center"/>
      <protection/>
    </xf>
    <xf numFmtId="0" fontId="91" fillId="0" borderId="4" xfId="239" applyFont="1" applyFill="1" applyBorder="1">
      <alignment/>
      <protection/>
    </xf>
    <xf numFmtId="9" fontId="91" fillId="0" borderId="4" xfId="239" applyNumberFormat="1" applyFont="1" applyFill="1" applyBorder="1" applyAlignment="1">
      <alignment horizontal="center" vertical="center"/>
      <protection/>
    </xf>
    <xf numFmtId="0" fontId="91" fillId="0" borderId="0" xfId="239" applyFont="1" applyFill="1" applyBorder="1">
      <alignment/>
      <protection/>
    </xf>
    <xf numFmtId="0" fontId="97" fillId="0" borderId="4" xfId="239" applyFont="1" applyBorder="1" applyAlignment="1">
      <alignment wrapText="1"/>
      <protection/>
    </xf>
    <xf numFmtId="0" fontId="91" fillId="0" borderId="4" xfId="239" applyFont="1" applyBorder="1" applyAlignment="1">
      <alignment horizontal="center" vertical="center"/>
      <protection/>
    </xf>
    <xf numFmtId="0" fontId="94" fillId="0" borderId="9" xfId="239" applyFont="1" applyBorder="1" applyAlignment="1">
      <alignment horizontal="center" vertical="center"/>
      <protection/>
    </xf>
    <xf numFmtId="0" fontId="94" fillId="0" borderId="9" xfId="239" applyFont="1" applyBorder="1">
      <alignment/>
      <protection/>
    </xf>
    <xf numFmtId="0" fontId="94" fillId="0" borderId="35" xfId="239" applyFont="1" applyBorder="1">
      <alignment/>
      <protection/>
    </xf>
    <xf numFmtId="0" fontId="94" fillId="0" borderId="51" xfId="239" applyFont="1" applyBorder="1">
      <alignment/>
      <protection/>
    </xf>
    <xf numFmtId="0" fontId="94" fillId="0" borderId="20" xfId="239" applyFont="1" applyBorder="1">
      <alignment/>
      <protection/>
    </xf>
    <xf numFmtId="0" fontId="94" fillId="0" borderId="21" xfId="239" applyFont="1" applyBorder="1">
      <alignment/>
      <protection/>
    </xf>
    <xf numFmtId="0" fontId="96" fillId="0" borderId="61" xfId="239" applyFont="1" applyBorder="1" applyAlignment="1">
      <alignment horizontal="center" vertical="center"/>
      <protection/>
    </xf>
    <xf numFmtId="0" fontId="95" fillId="0" borderId="59" xfId="239" applyFont="1" applyBorder="1">
      <alignment/>
      <protection/>
    </xf>
    <xf numFmtId="9" fontId="91" fillId="25" borderId="62" xfId="239" applyNumberFormat="1" applyFont="1" applyFill="1" applyBorder="1" applyAlignment="1">
      <alignment horizontal="center" vertical="center"/>
      <protection/>
    </xf>
    <xf numFmtId="0" fontId="97" fillId="0" borderId="9" xfId="239" applyFont="1" applyBorder="1" applyAlignment="1">
      <alignment wrapText="1"/>
      <protection/>
    </xf>
    <xf numFmtId="0" fontId="94" fillId="25" borderId="66" xfId="239" applyFont="1" applyFill="1" applyBorder="1">
      <alignment/>
      <protection/>
    </xf>
    <xf numFmtId="0" fontId="95" fillId="0" borderId="30" xfId="239" applyFont="1" applyBorder="1">
      <alignment/>
      <protection/>
    </xf>
    <xf numFmtId="0" fontId="91" fillId="0" borderId="30" xfId="239" applyFont="1" applyBorder="1" applyAlignment="1">
      <alignment horizontal="center" vertical="center"/>
      <protection/>
    </xf>
    <xf numFmtId="0" fontId="95" fillId="0" borderId="49" xfId="239" applyFont="1" applyBorder="1" applyAlignment="1">
      <alignment horizontal="center" vertical="center"/>
      <protection/>
    </xf>
    <xf numFmtId="0" fontId="95" fillId="0" borderId="22" xfId="239" applyFont="1" applyBorder="1" applyAlignment="1">
      <alignment wrapText="1"/>
      <protection/>
    </xf>
    <xf numFmtId="0" fontId="94" fillId="0" borderId="20" xfId="239" applyFont="1" applyBorder="1" applyAlignment="1">
      <alignment horizontal="center" vertical="center"/>
      <protection/>
    </xf>
    <xf numFmtId="0" fontId="91" fillId="0" borderId="20" xfId="239" applyFont="1" applyBorder="1">
      <alignment/>
      <protection/>
    </xf>
    <xf numFmtId="9" fontId="91" fillId="0" borderId="20" xfId="239" applyNumberFormat="1" applyFont="1" applyBorder="1" applyAlignment="1">
      <alignment horizontal="center" vertical="center"/>
      <protection/>
    </xf>
    <xf numFmtId="0" fontId="91" fillId="0" borderId="21" xfId="239" applyFont="1" applyBorder="1">
      <alignment/>
      <protection/>
    </xf>
    <xf numFmtId="0" fontId="91" fillId="0" borderId="51" xfId="239" applyFont="1" applyBorder="1">
      <alignment/>
      <protection/>
    </xf>
    <xf numFmtId="0" fontId="93" fillId="0" borderId="14" xfId="239" applyFont="1" applyBorder="1" applyAlignment="1">
      <alignment horizontal="center" vertical="center"/>
      <protection/>
    </xf>
    <xf numFmtId="0" fontId="93" fillId="0" borderId="15" xfId="239" applyFont="1" applyBorder="1">
      <alignment/>
      <protection/>
    </xf>
    <xf numFmtId="0" fontId="91" fillId="0" borderId="15" xfId="239" applyFont="1" applyBorder="1">
      <alignment/>
      <protection/>
    </xf>
    <xf numFmtId="9" fontId="91" fillId="0" borderId="15" xfId="239" applyNumberFormat="1" applyFont="1" applyBorder="1" applyAlignment="1">
      <alignment horizontal="center" vertical="center"/>
      <protection/>
    </xf>
    <xf numFmtId="0" fontId="91" fillId="0" borderId="70" xfId="239" applyFont="1" applyBorder="1">
      <alignment/>
      <protection/>
    </xf>
    <xf numFmtId="0" fontId="93" fillId="0" borderId="28" xfId="239" applyFont="1" applyBorder="1" applyAlignment="1">
      <alignment horizontal="center" vertical="center"/>
      <protection/>
    </xf>
    <xf numFmtId="0" fontId="93" fillId="0" borderId="30" xfId="239" applyFont="1" applyBorder="1">
      <alignment/>
      <protection/>
    </xf>
    <xf numFmtId="0" fontId="92" fillId="0" borderId="30" xfId="239" applyFont="1" applyBorder="1">
      <alignment/>
      <protection/>
    </xf>
    <xf numFmtId="0" fontId="92" fillId="0" borderId="31" xfId="239" applyFont="1" applyBorder="1">
      <alignment/>
      <protection/>
    </xf>
    <xf numFmtId="0" fontId="92" fillId="25" borderId="33" xfId="239" applyFont="1" applyFill="1" applyBorder="1">
      <alignment/>
      <protection/>
    </xf>
    <xf numFmtId="0" fontId="92" fillId="25" borderId="41" xfId="239" applyFont="1" applyFill="1" applyBorder="1">
      <alignment/>
      <protection/>
    </xf>
    <xf numFmtId="0" fontId="1" fillId="0" borderId="0" xfId="239" applyAlignment="1">
      <alignment horizontal="center" vertical="center"/>
      <protection/>
    </xf>
    <xf numFmtId="0" fontId="91" fillId="0" borderId="0" xfId="239" applyFont="1" applyAlignment="1">
      <alignment/>
      <protection/>
    </xf>
    <xf numFmtId="0" fontId="91" fillId="0" borderId="66" xfId="239" applyFont="1" applyBorder="1">
      <alignment/>
      <protection/>
    </xf>
    <xf numFmtId="0" fontId="91" fillId="0" borderId="28" xfId="239" applyFont="1" applyBorder="1" applyAlignment="1">
      <alignment horizontal="center"/>
      <protection/>
    </xf>
    <xf numFmtId="0" fontId="91" fillId="0" borderId="30" xfId="239" applyFont="1" applyBorder="1" applyAlignment="1">
      <alignment horizontal="center"/>
      <protection/>
    </xf>
    <xf numFmtId="0" fontId="94" fillId="0" borderId="30" xfId="239" applyFont="1" applyBorder="1" applyAlignment="1">
      <alignment wrapText="1"/>
      <protection/>
    </xf>
    <xf numFmtId="0" fontId="56" fillId="0" borderId="30" xfId="239" applyFont="1" applyBorder="1" applyAlignment="1">
      <alignment horizontal="center" textRotation="90" wrapText="1"/>
      <protection/>
    </xf>
    <xf numFmtId="0" fontId="91" fillId="0" borderId="30" xfId="239" applyFont="1" applyBorder="1" applyAlignment="1">
      <alignment horizontal="center" vertical="center" textRotation="90" wrapText="1"/>
      <protection/>
    </xf>
    <xf numFmtId="0" fontId="56" fillId="0" borderId="36" xfId="239" applyFont="1" applyBorder="1" applyAlignment="1">
      <alignment horizontal="center" wrapText="1"/>
      <protection/>
    </xf>
    <xf numFmtId="0" fontId="56" fillId="0" borderId="31" xfId="239" applyFont="1" applyFill="1" applyBorder="1" applyAlignment="1">
      <alignment horizontal="center" vertical="center" textRotation="90" wrapText="1"/>
      <protection/>
    </xf>
    <xf numFmtId="0" fontId="91" fillId="0" borderId="61" xfId="239" applyFont="1" applyBorder="1" applyAlignment="1">
      <alignment horizontal="center"/>
      <protection/>
    </xf>
    <xf numFmtId="0" fontId="91" fillId="0" borderId="29" xfId="239" applyFont="1" applyBorder="1" applyAlignment="1">
      <alignment horizontal="center" vertical="center"/>
      <protection/>
    </xf>
    <xf numFmtId="0" fontId="91" fillId="0" borderId="31" xfId="239" applyFont="1" applyBorder="1" applyAlignment="1">
      <alignment horizontal="center" vertical="center"/>
      <protection/>
    </xf>
    <xf numFmtId="0" fontId="96" fillId="0" borderId="49" xfId="239" applyFont="1" applyBorder="1">
      <alignment/>
      <protection/>
    </xf>
    <xf numFmtId="0" fontId="94" fillId="0" borderId="22" xfId="239" applyFont="1" applyBorder="1" applyAlignment="1">
      <alignment wrapText="1"/>
      <protection/>
    </xf>
    <xf numFmtId="0" fontId="91" fillId="0" borderId="22" xfId="239" applyFont="1" applyFill="1" applyBorder="1">
      <alignment/>
      <protection/>
    </xf>
    <xf numFmtId="0" fontId="91" fillId="0" borderId="22" xfId="239" applyFont="1" applyFill="1" applyBorder="1" applyAlignment="1">
      <alignment horizontal="center" vertical="center"/>
      <protection/>
    </xf>
    <xf numFmtId="0" fontId="91" fillId="25" borderId="57" xfId="239" applyFont="1" applyFill="1" applyBorder="1">
      <alignment/>
      <protection/>
    </xf>
    <xf numFmtId="0" fontId="1" fillId="25" borderId="48" xfId="239" applyFill="1" applyBorder="1">
      <alignment/>
      <protection/>
    </xf>
    <xf numFmtId="0" fontId="94" fillId="0" borderId="56" xfId="239" applyFont="1" applyBorder="1">
      <alignment/>
      <protection/>
    </xf>
    <xf numFmtId="0" fontId="94" fillId="0" borderId="17" xfId="239" applyFont="1" applyBorder="1" applyAlignment="1">
      <alignment wrapText="1"/>
      <protection/>
    </xf>
    <xf numFmtId="0" fontId="94" fillId="0" borderId="17" xfId="239" applyFont="1" applyBorder="1">
      <alignment/>
      <protection/>
    </xf>
    <xf numFmtId="0" fontId="94" fillId="25" borderId="17" xfId="239" applyFont="1" applyFill="1" applyBorder="1">
      <alignment/>
      <protection/>
    </xf>
    <xf numFmtId="0" fontId="94" fillId="25" borderId="34" xfId="239" applyFont="1" applyFill="1" applyBorder="1">
      <alignment/>
      <protection/>
    </xf>
    <xf numFmtId="0" fontId="1" fillId="25" borderId="38" xfId="239" applyFill="1" applyBorder="1">
      <alignment/>
      <protection/>
    </xf>
    <xf numFmtId="0" fontId="94" fillId="0" borderId="50" xfId="239" applyFont="1" applyBorder="1">
      <alignment/>
      <protection/>
    </xf>
    <xf numFmtId="0" fontId="94" fillId="0" borderId="4" xfId="239" applyFont="1" applyBorder="1" applyAlignment="1">
      <alignment wrapText="1"/>
      <protection/>
    </xf>
    <xf numFmtId="0" fontId="94" fillId="25" borderId="4" xfId="239" applyFont="1" applyFill="1" applyBorder="1">
      <alignment/>
      <protection/>
    </xf>
    <xf numFmtId="0" fontId="94" fillId="25" borderId="8" xfId="239" applyFont="1" applyFill="1" applyBorder="1">
      <alignment/>
      <protection/>
    </xf>
    <xf numFmtId="0" fontId="94" fillId="0" borderId="26" xfId="239" applyFont="1" applyBorder="1">
      <alignment/>
      <protection/>
    </xf>
    <xf numFmtId="0" fontId="94" fillId="25" borderId="35" xfId="239" applyFont="1" applyFill="1" applyBorder="1">
      <alignment/>
      <protection/>
    </xf>
    <xf numFmtId="0" fontId="1" fillId="25" borderId="21" xfId="239" applyFill="1" applyBorder="1">
      <alignment/>
      <protection/>
    </xf>
    <xf numFmtId="0" fontId="95" fillId="0" borderId="49" xfId="239" applyFont="1" applyBorder="1">
      <alignment/>
      <protection/>
    </xf>
    <xf numFmtId="0" fontId="94" fillId="0" borderId="22" xfId="239" applyFont="1" applyBorder="1">
      <alignment/>
      <protection/>
    </xf>
    <xf numFmtId="0" fontId="94" fillId="25" borderId="22" xfId="239" applyFont="1" applyFill="1" applyBorder="1">
      <alignment/>
      <protection/>
    </xf>
    <xf numFmtId="0" fontId="91" fillId="25" borderId="22" xfId="239" applyFont="1" applyFill="1" applyBorder="1" applyAlignment="1">
      <alignment horizontal="center" vertical="center"/>
      <protection/>
    </xf>
    <xf numFmtId="0" fontId="94" fillId="25" borderId="57" xfId="239" applyFont="1" applyFill="1" applyBorder="1">
      <alignment/>
      <protection/>
    </xf>
    <xf numFmtId="0" fontId="1" fillId="25" borderId="39" xfId="239" applyFill="1" applyBorder="1">
      <alignment/>
      <protection/>
    </xf>
    <xf numFmtId="0" fontId="94" fillId="0" borderId="4" xfId="239" applyFont="1" applyFill="1" applyBorder="1">
      <alignment/>
      <protection/>
    </xf>
    <xf numFmtId="0" fontId="94" fillId="0" borderId="8" xfId="239" applyFont="1" applyBorder="1">
      <alignment/>
      <protection/>
    </xf>
    <xf numFmtId="0" fontId="94" fillId="25" borderId="20" xfId="239" applyFont="1" applyFill="1" applyBorder="1">
      <alignment/>
      <protection/>
    </xf>
    <xf numFmtId="0" fontId="94" fillId="0" borderId="20" xfId="239" applyFont="1" applyFill="1" applyBorder="1">
      <alignment/>
      <protection/>
    </xf>
    <xf numFmtId="9" fontId="91" fillId="25" borderId="22" xfId="239" applyNumberFormat="1" applyFont="1" applyFill="1" applyBorder="1" applyAlignment="1">
      <alignment horizontal="center" vertical="center"/>
      <protection/>
    </xf>
    <xf numFmtId="0" fontId="60" fillId="0" borderId="50" xfId="239" applyFont="1" applyBorder="1">
      <alignment/>
      <protection/>
    </xf>
    <xf numFmtId="9" fontId="91" fillId="0" borderId="22" xfId="239" applyNumberFormat="1" applyFont="1" applyBorder="1" applyAlignment="1">
      <alignment horizontal="center" vertical="center"/>
      <protection/>
    </xf>
    <xf numFmtId="0" fontId="94" fillId="0" borderId="8" xfId="239" applyFont="1" applyFill="1" applyBorder="1">
      <alignment/>
      <protection/>
    </xf>
    <xf numFmtId="0" fontId="60" fillId="0" borderId="26" xfId="239" applyFont="1" applyBorder="1">
      <alignment/>
      <protection/>
    </xf>
    <xf numFmtId="0" fontId="94" fillId="0" borderId="20" xfId="239" applyFont="1" applyBorder="1" applyAlignment="1">
      <alignment wrapText="1"/>
      <protection/>
    </xf>
    <xf numFmtId="0" fontId="99" fillId="0" borderId="28" xfId="239" applyFont="1" applyBorder="1">
      <alignment/>
      <protection/>
    </xf>
    <xf numFmtId="0" fontId="94" fillId="0" borderId="30" xfId="239" applyFont="1" applyBorder="1">
      <alignment/>
      <protection/>
    </xf>
    <xf numFmtId="0" fontId="94" fillId="0" borderId="30" xfId="239" applyFont="1" applyFill="1" applyBorder="1">
      <alignment/>
      <protection/>
    </xf>
    <xf numFmtId="0" fontId="94" fillId="25" borderId="30" xfId="239" applyFont="1" applyFill="1" applyBorder="1">
      <alignment/>
      <protection/>
    </xf>
    <xf numFmtId="0" fontId="94" fillId="0" borderId="36" xfId="239" applyFont="1" applyBorder="1">
      <alignment/>
      <protection/>
    </xf>
    <xf numFmtId="0" fontId="1" fillId="25" borderId="40" xfId="239" applyFill="1" applyBorder="1">
      <alignment/>
      <protection/>
    </xf>
    <xf numFmtId="0" fontId="95" fillId="0" borderId="28" xfId="239" applyFont="1" applyBorder="1">
      <alignment/>
      <protection/>
    </xf>
    <xf numFmtId="0" fontId="1" fillId="25" borderId="31" xfId="239" applyFill="1" applyBorder="1">
      <alignment/>
      <protection/>
    </xf>
    <xf numFmtId="0" fontId="94" fillId="0" borderId="22" xfId="239" applyFont="1" applyFill="1" applyBorder="1">
      <alignment/>
      <protection/>
    </xf>
    <xf numFmtId="0" fontId="94" fillId="0" borderId="57" xfId="239" applyFont="1" applyBorder="1">
      <alignment/>
      <protection/>
    </xf>
    <xf numFmtId="0" fontId="1" fillId="22" borderId="39" xfId="239" applyFill="1" applyBorder="1">
      <alignment/>
      <protection/>
    </xf>
    <xf numFmtId="0" fontId="71" fillId="0" borderId="4" xfId="239" applyFont="1" applyBorder="1" applyAlignment="1">
      <alignment wrapText="1"/>
      <protection/>
    </xf>
    <xf numFmtId="0" fontId="1" fillId="22" borderId="38" xfId="239" applyFill="1" applyBorder="1">
      <alignment/>
      <protection/>
    </xf>
    <xf numFmtId="0" fontId="94" fillId="0" borderId="24" xfId="239" applyFont="1" applyBorder="1">
      <alignment/>
      <protection/>
    </xf>
    <xf numFmtId="0" fontId="94" fillId="0" borderId="9" xfId="239" applyFont="1" applyFill="1" applyBorder="1">
      <alignment/>
      <protection/>
    </xf>
    <xf numFmtId="0" fontId="94" fillId="25" borderId="9" xfId="239" applyFont="1" applyFill="1" applyBorder="1">
      <alignment/>
      <protection/>
    </xf>
    <xf numFmtId="0" fontId="94" fillId="0" borderId="19" xfId="239" applyFont="1" applyBorder="1">
      <alignment/>
      <protection/>
    </xf>
    <xf numFmtId="0" fontId="94" fillId="0" borderId="15" xfId="239" applyFont="1" applyBorder="1" applyAlignment="1">
      <alignment wrapText="1"/>
      <protection/>
    </xf>
    <xf numFmtId="0" fontId="1" fillId="22" borderId="21" xfId="239" applyFill="1" applyBorder="1">
      <alignment/>
      <protection/>
    </xf>
    <xf numFmtId="0" fontId="91" fillId="0" borderId="22" xfId="239" applyFont="1" applyBorder="1" applyAlignment="1">
      <alignment horizontal="center" vertical="center"/>
      <protection/>
    </xf>
    <xf numFmtId="16" fontId="71" fillId="0" borderId="50" xfId="239" applyNumberFormat="1" applyFont="1" applyBorder="1">
      <alignment/>
      <protection/>
    </xf>
    <xf numFmtId="0" fontId="1" fillId="25" borderId="25" xfId="239" applyFill="1" applyBorder="1">
      <alignment/>
      <protection/>
    </xf>
    <xf numFmtId="0" fontId="71" fillId="0" borderId="50" xfId="239" applyFont="1" applyBorder="1">
      <alignment/>
      <protection/>
    </xf>
    <xf numFmtId="0" fontId="71" fillId="0" borderId="20" xfId="239" applyFont="1" applyBorder="1" applyAlignment="1">
      <alignment wrapText="1"/>
      <protection/>
    </xf>
    <xf numFmtId="16" fontId="60" fillId="0" borderId="50" xfId="239" applyNumberFormat="1" applyFont="1" applyBorder="1">
      <alignment/>
      <protection/>
    </xf>
    <xf numFmtId="0" fontId="71" fillId="0" borderId="4" xfId="239" applyFont="1" applyBorder="1">
      <alignment/>
      <protection/>
    </xf>
    <xf numFmtId="0" fontId="71" fillId="25" borderId="4" xfId="239" applyFont="1" applyFill="1" applyBorder="1">
      <alignment/>
      <protection/>
    </xf>
    <xf numFmtId="0" fontId="71" fillId="0" borderId="4" xfId="239" applyFont="1" applyFill="1" applyBorder="1">
      <alignment/>
      <protection/>
    </xf>
    <xf numFmtId="0" fontId="71" fillId="25" borderId="8" xfId="239" applyFont="1" applyFill="1" applyBorder="1">
      <alignment/>
      <protection/>
    </xf>
    <xf numFmtId="0" fontId="60" fillId="0" borderId="24" xfId="239" applyFont="1" applyBorder="1">
      <alignment/>
      <protection/>
    </xf>
    <xf numFmtId="0" fontId="71" fillId="0" borderId="9" xfId="239" applyFont="1" applyBorder="1" applyAlignment="1">
      <alignment wrapText="1"/>
      <protection/>
    </xf>
    <xf numFmtId="0" fontId="71" fillId="0" borderId="9" xfId="239" applyFont="1" applyBorder="1">
      <alignment/>
      <protection/>
    </xf>
    <xf numFmtId="0" fontId="71" fillId="25" borderId="9" xfId="239" applyFont="1" applyFill="1" applyBorder="1">
      <alignment/>
      <protection/>
    </xf>
    <xf numFmtId="0" fontId="71" fillId="0" borderId="9" xfId="239" applyFont="1" applyFill="1" applyBorder="1">
      <alignment/>
      <protection/>
    </xf>
    <xf numFmtId="0" fontId="71" fillId="25" borderId="19" xfId="239" applyFont="1" applyFill="1" applyBorder="1">
      <alignment/>
      <protection/>
    </xf>
    <xf numFmtId="0" fontId="71" fillId="0" borderId="20" xfId="239" applyFont="1" applyBorder="1">
      <alignment/>
      <protection/>
    </xf>
    <xf numFmtId="0" fontId="71" fillId="25" borderId="20" xfId="239" applyFont="1" applyFill="1" applyBorder="1">
      <alignment/>
      <protection/>
    </xf>
    <xf numFmtId="0" fontId="71" fillId="0" borderId="20" xfId="239" applyFont="1" applyFill="1" applyBorder="1">
      <alignment/>
      <protection/>
    </xf>
    <xf numFmtId="0" fontId="71" fillId="25" borderId="35" xfId="239" applyFont="1" applyFill="1" applyBorder="1">
      <alignment/>
      <protection/>
    </xf>
    <xf numFmtId="0" fontId="94" fillId="0" borderId="36" xfId="239" applyFont="1" applyFill="1" applyBorder="1">
      <alignment/>
      <protection/>
    </xf>
    <xf numFmtId="0" fontId="1" fillId="0" borderId="38" xfId="239" applyBorder="1">
      <alignment/>
      <protection/>
    </xf>
    <xf numFmtId="0" fontId="94" fillId="0" borderId="0" xfId="239" applyFont="1">
      <alignment/>
      <protection/>
    </xf>
    <xf numFmtId="0" fontId="94" fillId="0" borderId="66" xfId="239" applyFont="1" applyBorder="1">
      <alignment/>
      <protection/>
    </xf>
    <xf numFmtId="0" fontId="94" fillId="0" borderId="0" xfId="239" applyFont="1" applyBorder="1">
      <alignment/>
      <protection/>
    </xf>
    <xf numFmtId="0" fontId="91" fillId="0" borderId="30" xfId="239" applyFont="1" applyBorder="1" applyAlignment="1">
      <alignment horizontal="center" vertical="center" wrapText="1"/>
      <protection/>
    </xf>
    <xf numFmtId="0" fontId="56" fillId="0" borderId="30" xfId="239" applyFont="1" applyBorder="1" applyAlignment="1">
      <alignment horizontal="center" wrapText="1"/>
      <protection/>
    </xf>
    <xf numFmtId="0" fontId="91" fillId="0" borderId="30" xfId="239" applyFont="1" applyBorder="1" applyAlignment="1">
      <alignment horizontal="center" vertical="center" textRotation="90"/>
      <protection/>
    </xf>
    <xf numFmtId="0" fontId="56" fillId="0" borderId="4" xfId="239" applyFont="1" applyFill="1" applyBorder="1" applyAlignment="1">
      <alignment horizontal="center" vertical="center" textRotation="90" wrapText="1"/>
      <protection/>
    </xf>
    <xf numFmtId="0" fontId="91" fillId="0" borderId="32" xfId="239" applyFont="1" applyBorder="1" applyAlignment="1">
      <alignment horizontal="center"/>
      <protection/>
    </xf>
    <xf numFmtId="0" fontId="56" fillId="0" borderId="33" xfId="239" applyFont="1" applyBorder="1" applyAlignment="1">
      <alignment horizontal="center" wrapText="1"/>
      <protection/>
    </xf>
    <xf numFmtId="0" fontId="66" fillId="0" borderId="33" xfId="239" applyFont="1" applyBorder="1" applyAlignment="1">
      <alignment horizontal="center" vertical="center"/>
      <protection/>
    </xf>
    <xf numFmtId="0" fontId="91" fillId="0" borderId="4" xfId="239" applyFont="1" applyFill="1" applyBorder="1" applyAlignment="1">
      <alignment horizontal="center" vertical="center"/>
      <protection/>
    </xf>
    <xf numFmtId="0" fontId="95" fillId="0" borderId="22" xfId="239" applyFont="1" applyBorder="1">
      <alignment/>
      <protection/>
    </xf>
    <xf numFmtId="0" fontId="94" fillId="0" borderId="48" xfId="239" applyFont="1" applyBorder="1">
      <alignment/>
      <protection/>
    </xf>
    <xf numFmtId="0" fontId="94" fillId="25" borderId="59" xfId="239" applyFont="1" applyFill="1" applyBorder="1">
      <alignment/>
      <protection/>
    </xf>
    <xf numFmtId="0" fontId="1" fillId="0" borderId="4" xfId="239" applyBorder="1">
      <alignment/>
      <protection/>
    </xf>
    <xf numFmtId="0" fontId="95" fillId="0" borderId="26" xfId="239" applyFont="1" applyBorder="1">
      <alignment/>
      <protection/>
    </xf>
    <xf numFmtId="9" fontId="66" fillId="0" borderId="20" xfId="239" applyNumberFormat="1" applyFont="1" applyBorder="1" applyAlignment="1">
      <alignment horizontal="center" vertical="center"/>
      <protection/>
    </xf>
    <xf numFmtId="0" fontId="94" fillId="25" borderId="13" xfId="239" applyFont="1" applyFill="1" applyBorder="1">
      <alignment/>
      <protection/>
    </xf>
    <xf numFmtId="9" fontId="66" fillId="0" borderId="22" xfId="239" applyNumberFormat="1" applyFont="1" applyBorder="1" applyAlignment="1">
      <alignment horizontal="center" vertical="center"/>
      <protection/>
    </xf>
    <xf numFmtId="9" fontId="66" fillId="0" borderId="30" xfId="239" applyNumberFormat="1" applyFont="1" applyBorder="1" applyAlignment="1">
      <alignment horizontal="center" vertical="center"/>
      <protection/>
    </xf>
    <xf numFmtId="0" fontId="95" fillId="0" borderId="24" xfId="239" applyFont="1" applyBorder="1">
      <alignment/>
      <protection/>
    </xf>
    <xf numFmtId="9" fontId="66" fillId="0" borderId="9" xfId="239" applyNumberFormat="1" applyFont="1" applyBorder="1" applyAlignment="1">
      <alignment horizontal="center" vertical="center"/>
      <protection/>
    </xf>
    <xf numFmtId="0" fontId="94" fillId="25" borderId="51" xfId="239" applyFont="1" applyFill="1" applyBorder="1">
      <alignment/>
      <protection/>
    </xf>
    <xf numFmtId="0" fontId="1" fillId="0" borderId="20" xfId="239" applyBorder="1">
      <alignment/>
      <protection/>
    </xf>
    <xf numFmtId="0" fontId="94" fillId="0" borderId="97" xfId="239" applyFont="1" applyFill="1" applyBorder="1">
      <alignment/>
      <protection/>
    </xf>
    <xf numFmtId="0" fontId="1" fillId="0" borderId="17" xfId="239" applyBorder="1">
      <alignment/>
      <protection/>
    </xf>
    <xf numFmtId="0" fontId="94" fillId="0" borderId="98" xfId="239" applyFont="1" applyFill="1" applyBorder="1">
      <alignment/>
      <protection/>
    </xf>
    <xf numFmtId="0" fontId="95" fillId="0" borderId="56" xfId="239" applyFont="1" applyBorder="1">
      <alignment/>
      <protection/>
    </xf>
    <xf numFmtId="0" fontId="95" fillId="0" borderId="17" xfId="239" applyFont="1" applyBorder="1" applyAlignment="1">
      <alignment wrapText="1"/>
      <protection/>
    </xf>
    <xf numFmtId="0" fontId="94" fillId="0" borderId="60" xfId="239" applyFont="1" applyFill="1" applyBorder="1">
      <alignment/>
      <protection/>
    </xf>
    <xf numFmtId="0" fontId="94" fillId="0" borderId="35" xfId="239" applyFont="1" applyFill="1" applyBorder="1">
      <alignment/>
      <protection/>
    </xf>
    <xf numFmtId="0" fontId="1" fillId="25" borderId="17" xfId="239" applyFill="1" applyBorder="1">
      <alignment/>
      <protection/>
    </xf>
    <xf numFmtId="0" fontId="95" fillId="0" borderId="50" xfId="239" applyFont="1" applyBorder="1">
      <alignment/>
      <protection/>
    </xf>
    <xf numFmtId="0" fontId="1" fillId="0" borderId="4" xfId="239" applyFill="1" applyBorder="1">
      <alignment/>
      <protection/>
    </xf>
    <xf numFmtId="0" fontId="71" fillId="0" borderId="26" xfId="239" applyFont="1" applyBorder="1">
      <alignment/>
      <protection/>
    </xf>
    <xf numFmtId="0" fontId="94" fillId="25" borderId="15" xfId="239" applyFont="1" applyFill="1" applyBorder="1">
      <alignment/>
      <protection/>
    </xf>
    <xf numFmtId="0" fontId="1" fillId="0" borderId="9" xfId="239" applyFill="1" applyBorder="1">
      <alignment/>
      <protection/>
    </xf>
    <xf numFmtId="0" fontId="71" fillId="0" borderId="20" xfId="239" applyFont="1" applyFill="1" applyBorder="1" applyAlignment="1">
      <alignment wrapText="1"/>
      <protection/>
    </xf>
    <xf numFmtId="0" fontId="1" fillId="25" borderId="20" xfId="239" applyFill="1" applyBorder="1">
      <alignment/>
      <protection/>
    </xf>
    <xf numFmtId="0" fontId="1" fillId="0" borderId="20" xfId="239" applyFill="1" applyBorder="1">
      <alignment/>
      <protection/>
    </xf>
    <xf numFmtId="0" fontId="95" fillId="0" borderId="46" xfId="239" applyFont="1" applyBorder="1" applyAlignment="1">
      <alignment wrapText="1"/>
      <protection/>
    </xf>
    <xf numFmtId="0" fontId="94" fillId="0" borderId="46" xfId="239" applyFont="1" applyBorder="1">
      <alignment/>
      <protection/>
    </xf>
    <xf numFmtId="0" fontId="94" fillId="25" borderId="46" xfId="239" applyFont="1" applyFill="1" applyBorder="1">
      <alignment/>
      <protection/>
    </xf>
    <xf numFmtId="9" fontId="91" fillId="0" borderId="46" xfId="239" applyNumberFormat="1" applyFont="1" applyBorder="1" applyAlignment="1">
      <alignment horizontal="center" vertical="center"/>
      <protection/>
    </xf>
    <xf numFmtId="0" fontId="1" fillId="0" borderId="15" xfId="239" applyFill="1" applyBorder="1">
      <alignment/>
      <protection/>
    </xf>
    <xf numFmtId="0" fontId="95" fillId="0" borderId="65" xfId="239" applyFont="1" applyBorder="1">
      <alignment/>
      <protection/>
    </xf>
    <xf numFmtId="0" fontId="95" fillId="0" borderId="46" xfId="239" applyFont="1" applyBorder="1">
      <alignment/>
      <protection/>
    </xf>
    <xf numFmtId="0" fontId="91" fillId="0" borderId="46" xfId="239" applyFont="1" applyBorder="1" applyAlignment="1">
      <alignment horizontal="center" vertical="center"/>
      <protection/>
    </xf>
    <xf numFmtId="0" fontId="94" fillId="0" borderId="33" xfId="239" applyFont="1" applyBorder="1">
      <alignment/>
      <protection/>
    </xf>
    <xf numFmtId="0" fontId="1" fillId="0" borderId="69" xfId="239" applyBorder="1">
      <alignment/>
      <protection/>
    </xf>
    <xf numFmtId="0" fontId="55" fillId="22" borderId="9" xfId="232" applyFont="1" applyFill="1" applyBorder="1" applyAlignment="1">
      <alignment horizontal="center" vertical="center" wrapText="1"/>
      <protection/>
    </xf>
    <xf numFmtId="0" fontId="55" fillId="22" borderId="15" xfId="232" applyFont="1" applyFill="1" applyBorder="1" applyAlignment="1">
      <alignment horizontal="center" vertical="center" wrapText="1"/>
      <protection/>
    </xf>
    <xf numFmtId="0" fontId="55" fillId="22" borderId="13" xfId="201" applyFont="1" applyFill="1" applyBorder="1" applyAlignment="1">
      <alignment horizontal="center" vertical="center" wrapText="1"/>
      <protection/>
    </xf>
    <xf numFmtId="0" fontId="55" fillId="22" borderId="17" xfId="201" applyFont="1" applyFill="1" applyBorder="1" applyAlignment="1">
      <alignment horizontal="center" vertical="center" textRotation="90" wrapText="1"/>
      <protection/>
    </xf>
    <xf numFmtId="0" fontId="55" fillId="0" borderId="15" xfId="201" applyFont="1" applyBorder="1" applyAlignment="1">
      <alignment textRotation="90"/>
      <protection/>
    </xf>
    <xf numFmtId="0" fontId="55" fillId="0" borderId="17" xfId="201" applyFont="1" applyBorder="1" applyAlignment="1">
      <alignment textRotation="90"/>
      <protection/>
    </xf>
    <xf numFmtId="0" fontId="55" fillId="22" borderId="8" xfId="201" applyFont="1" applyFill="1" applyBorder="1" applyAlignment="1">
      <alignment horizontal="center" vertical="center" wrapText="1"/>
      <protection/>
    </xf>
    <xf numFmtId="0" fontId="55" fillId="22" borderId="77" xfId="201" applyFont="1" applyFill="1" applyBorder="1" applyAlignment="1">
      <alignment horizontal="center" vertical="center" wrapText="1"/>
      <protection/>
    </xf>
    <xf numFmtId="0" fontId="55" fillId="22" borderId="58" xfId="201" applyFont="1" applyFill="1" applyBorder="1" applyAlignment="1">
      <alignment horizontal="center" vertical="center" textRotation="90" wrapText="1"/>
      <protection/>
    </xf>
    <xf numFmtId="0" fontId="55" fillId="22" borderId="15" xfId="201" applyFont="1" applyFill="1" applyBorder="1" applyAlignment="1">
      <alignment horizontal="center" vertical="center" textRotation="90" wrapText="1"/>
      <protection/>
    </xf>
    <xf numFmtId="0" fontId="53" fillId="0" borderId="79" xfId="271" applyFont="1" applyBorder="1" applyAlignment="1">
      <alignment horizontal="center"/>
      <protection/>
    </xf>
    <xf numFmtId="0" fontId="53" fillId="0" borderId="78" xfId="271" applyFont="1" applyBorder="1" applyAlignment="1">
      <alignment horizontal="center"/>
      <protection/>
    </xf>
    <xf numFmtId="0" fontId="53" fillId="0" borderId="65" xfId="271" applyFont="1" applyBorder="1" applyAlignment="1">
      <alignment horizontal="center"/>
      <protection/>
    </xf>
    <xf numFmtId="0" fontId="54" fillId="22" borderId="58" xfId="217" applyFont="1" applyFill="1" applyBorder="1" applyAlignment="1">
      <alignment horizontal="center" vertical="center" wrapText="1"/>
      <protection/>
    </xf>
    <xf numFmtId="0" fontId="55" fillId="22" borderId="15" xfId="217" applyFont="1" applyFill="1" applyBorder="1" applyAlignment="1">
      <alignment horizontal="center" vertical="center" wrapText="1"/>
      <protection/>
    </xf>
    <xf numFmtId="0" fontId="55" fillId="22" borderId="46" xfId="217" applyFont="1" applyFill="1" applyBorder="1" applyAlignment="1">
      <alignment horizontal="center" vertical="center" wrapText="1"/>
      <protection/>
    </xf>
    <xf numFmtId="0" fontId="55" fillId="0" borderId="58" xfId="217" applyFont="1" applyFill="1" applyBorder="1" applyAlignment="1">
      <alignment horizontal="center" vertical="center" textRotation="90" wrapText="1"/>
      <protection/>
    </xf>
    <xf numFmtId="0" fontId="55" fillId="0" borderId="15" xfId="217" applyFont="1" applyFill="1" applyBorder="1" applyAlignment="1">
      <alignment horizontal="center" vertical="center" textRotation="90" wrapText="1"/>
      <protection/>
    </xf>
    <xf numFmtId="0" fontId="55" fillId="0" borderId="17" xfId="217" applyFont="1" applyFill="1" applyBorder="1" applyAlignment="1">
      <alignment horizontal="center" vertical="center" textRotation="90" wrapText="1"/>
      <protection/>
    </xf>
    <xf numFmtId="0" fontId="55" fillId="0" borderId="15" xfId="201" applyFont="1" applyFill="1" applyBorder="1" applyAlignment="1">
      <alignment horizontal="center" vertical="center" textRotation="90" wrapText="1"/>
      <protection/>
    </xf>
    <xf numFmtId="0" fontId="55" fillId="0" borderId="17" xfId="201" applyFont="1" applyFill="1" applyBorder="1" applyAlignment="1">
      <alignment horizontal="center" vertical="center" textRotation="90" wrapText="1"/>
      <protection/>
    </xf>
    <xf numFmtId="0" fontId="55" fillId="22" borderId="57" xfId="232" applyFont="1" applyFill="1" applyBorder="1" applyAlignment="1">
      <alignment horizontal="center" vertical="center" wrapText="1"/>
      <protection/>
    </xf>
    <xf numFmtId="0" fontId="53" fillId="0" borderId="97" xfId="232" applyFont="1" applyBorder="1">
      <alignment/>
      <protection/>
    </xf>
    <xf numFmtId="0" fontId="53" fillId="0" borderId="80" xfId="232" applyFont="1" applyBorder="1">
      <alignment/>
      <protection/>
    </xf>
    <xf numFmtId="0" fontId="55" fillId="22" borderId="57" xfId="201" applyFont="1" applyFill="1" applyBorder="1" applyAlignment="1">
      <alignment horizontal="center" vertical="center" wrapText="1"/>
      <protection/>
    </xf>
    <xf numFmtId="0" fontId="55" fillId="22" borderId="97" xfId="201" applyFont="1" applyFill="1" applyBorder="1" applyAlignment="1">
      <alignment horizontal="center" vertical="center" wrapText="1"/>
      <protection/>
    </xf>
    <xf numFmtId="0" fontId="55" fillId="22" borderId="59" xfId="201" applyFont="1" applyFill="1" applyBorder="1" applyAlignment="1">
      <alignment horizontal="center" vertical="center" wrapText="1"/>
      <protection/>
    </xf>
    <xf numFmtId="0" fontId="55" fillId="22" borderId="9" xfId="201" applyFont="1" applyFill="1" applyBorder="1" applyAlignment="1">
      <alignment horizontal="center" vertical="center" textRotation="90" wrapText="1"/>
      <protection/>
    </xf>
    <xf numFmtId="0" fontId="53" fillId="22" borderId="9" xfId="232" applyFont="1" applyFill="1" applyBorder="1" applyAlignment="1">
      <alignment horizontal="center" vertical="center" textRotation="90" wrapText="1"/>
      <protection/>
    </xf>
    <xf numFmtId="0" fontId="53" fillId="22" borderId="17" xfId="232" applyFont="1" applyFill="1" applyBorder="1" applyAlignment="1">
      <alignment horizontal="center" vertical="center" textRotation="90" wrapText="1"/>
      <protection/>
    </xf>
    <xf numFmtId="0" fontId="55" fillId="22" borderId="58" xfId="217" applyFont="1" applyFill="1" applyBorder="1" applyAlignment="1">
      <alignment horizontal="center" vertical="center" textRotation="90" wrapText="1"/>
      <protection/>
    </xf>
    <xf numFmtId="0" fontId="55" fillId="22" borderId="15" xfId="217" applyFont="1" applyFill="1" applyBorder="1" applyAlignment="1">
      <alignment horizontal="center" vertical="center" textRotation="90" wrapText="1"/>
      <protection/>
    </xf>
    <xf numFmtId="0" fontId="55" fillId="22" borderId="17" xfId="217" applyFont="1" applyFill="1" applyBorder="1" applyAlignment="1">
      <alignment horizontal="center" vertical="center" textRotation="90" wrapText="1"/>
      <protection/>
    </xf>
    <xf numFmtId="9" fontId="55" fillId="22" borderId="9" xfId="217" applyNumberFormat="1" applyFont="1" applyFill="1" applyBorder="1" applyAlignment="1">
      <alignment horizontal="center" vertical="center" wrapText="1"/>
      <protection/>
    </xf>
    <xf numFmtId="9" fontId="55" fillId="22" borderId="15" xfId="217" applyNumberFormat="1" applyFont="1" applyFill="1" applyBorder="1" applyAlignment="1">
      <alignment horizontal="center" vertical="center" wrapText="1"/>
      <protection/>
    </xf>
    <xf numFmtId="9" fontId="55" fillId="22" borderId="17" xfId="217" applyNumberFormat="1" applyFont="1" applyFill="1" applyBorder="1" applyAlignment="1">
      <alignment horizontal="center" vertical="center" wrapText="1"/>
      <protection/>
    </xf>
    <xf numFmtId="9" fontId="57" fillId="0" borderId="9" xfId="217" applyNumberFormat="1" applyFont="1" applyFill="1" applyBorder="1" applyAlignment="1">
      <alignment horizontal="center" vertical="center" textRotation="90" wrapText="1"/>
      <protection/>
    </xf>
    <xf numFmtId="9" fontId="57" fillId="0" borderId="15" xfId="217" applyNumberFormat="1" applyFont="1" applyFill="1" applyBorder="1" applyAlignment="1">
      <alignment horizontal="center" vertical="center" textRotation="90" wrapText="1"/>
      <protection/>
    </xf>
    <xf numFmtId="9" fontId="57" fillId="0" borderId="17" xfId="217" applyNumberFormat="1" applyFont="1" applyFill="1" applyBorder="1" applyAlignment="1">
      <alignment horizontal="center" vertical="center" textRotation="90" wrapText="1"/>
      <protection/>
    </xf>
    <xf numFmtId="9" fontId="58" fillId="0" borderId="9" xfId="217" applyNumberFormat="1" applyFont="1" applyFill="1" applyBorder="1" applyAlignment="1">
      <alignment horizontal="center" vertical="center" wrapText="1"/>
      <protection/>
    </xf>
    <xf numFmtId="9" fontId="58" fillId="0" borderId="15" xfId="217" applyNumberFormat="1" applyFont="1" applyFill="1" applyBorder="1" applyAlignment="1">
      <alignment horizontal="center" vertical="center" wrapText="1"/>
      <protection/>
    </xf>
    <xf numFmtId="9" fontId="58" fillId="0" borderId="17" xfId="217" applyNumberFormat="1" applyFont="1" applyFill="1" applyBorder="1" applyAlignment="1">
      <alignment horizontal="center" vertical="center" wrapText="1"/>
      <protection/>
    </xf>
    <xf numFmtId="9" fontId="55" fillId="0" borderId="19" xfId="217" applyNumberFormat="1" applyFont="1" applyFill="1" applyBorder="1" applyAlignment="1">
      <alignment horizontal="center" vertical="center" wrapText="1"/>
      <protection/>
    </xf>
    <xf numFmtId="9" fontId="55" fillId="0" borderId="23" xfId="217" applyNumberFormat="1" applyFont="1" applyFill="1" applyBorder="1" applyAlignment="1">
      <alignment horizontal="center" vertical="center" wrapText="1"/>
      <protection/>
    </xf>
    <xf numFmtId="9" fontId="55" fillId="0" borderId="34" xfId="217" applyNumberFormat="1" applyFont="1" applyFill="1" applyBorder="1" applyAlignment="1">
      <alignment horizontal="center" vertical="center" wrapText="1"/>
      <protection/>
    </xf>
    <xf numFmtId="9" fontId="57" fillId="0" borderId="18" xfId="217" applyNumberFormat="1" applyFont="1" applyFill="1" applyBorder="1" applyAlignment="1">
      <alignment horizontal="center" vertical="center" textRotation="90" wrapText="1"/>
      <protection/>
    </xf>
    <xf numFmtId="9" fontId="57" fillId="0" borderId="14" xfId="217" applyNumberFormat="1" applyFont="1" applyFill="1" applyBorder="1" applyAlignment="1">
      <alignment horizontal="center" vertical="center" textRotation="90" wrapText="1"/>
      <protection/>
    </xf>
    <xf numFmtId="9" fontId="57" fillId="0" borderId="16" xfId="217" applyNumberFormat="1" applyFont="1" applyFill="1" applyBorder="1" applyAlignment="1">
      <alignment horizontal="center" vertical="center" textRotation="90" wrapText="1"/>
      <protection/>
    </xf>
    <xf numFmtId="0" fontId="55" fillId="22" borderId="57" xfId="217" applyFont="1" applyFill="1" applyBorder="1" applyAlignment="1">
      <alignment horizontal="center" vertical="center" wrapText="1"/>
      <protection/>
    </xf>
    <xf numFmtId="0" fontId="55" fillId="22" borderId="77" xfId="217" applyFont="1" applyFill="1" applyBorder="1" applyAlignment="1">
      <alignment horizontal="center" vertical="center" wrapText="1"/>
      <protection/>
    </xf>
    <xf numFmtId="0" fontId="55" fillId="22" borderId="8" xfId="217" applyFont="1" applyFill="1" applyBorder="1" applyAlignment="1">
      <alignment horizontal="center" vertical="center" wrapText="1"/>
      <protection/>
    </xf>
    <xf numFmtId="0" fontId="55" fillId="22" borderId="9" xfId="217" applyFont="1" applyFill="1" applyBorder="1" applyAlignment="1">
      <alignment horizontal="center" vertical="center" wrapText="1"/>
      <protection/>
    </xf>
    <xf numFmtId="0" fontId="55" fillId="22" borderId="97" xfId="217" applyFont="1" applyFill="1" applyBorder="1" applyAlignment="1">
      <alignment horizontal="center" vertical="center" wrapText="1"/>
      <protection/>
    </xf>
    <xf numFmtId="0" fontId="55" fillId="22" borderId="59" xfId="217" applyFont="1" applyFill="1" applyBorder="1" applyAlignment="1">
      <alignment horizontal="center" vertical="center" wrapText="1"/>
      <protection/>
    </xf>
    <xf numFmtId="9" fontId="55" fillId="22" borderId="99" xfId="217" applyNumberFormat="1" applyFont="1" applyFill="1" applyBorder="1" applyAlignment="1">
      <alignment horizontal="center" vertical="center" textRotation="90" wrapText="1"/>
      <protection/>
    </xf>
    <xf numFmtId="9" fontId="55" fillId="22" borderId="23" xfId="217" applyNumberFormat="1" applyFont="1" applyFill="1" applyBorder="1" applyAlignment="1">
      <alignment horizontal="center" vertical="center" textRotation="90" wrapText="1"/>
      <protection/>
    </xf>
    <xf numFmtId="9" fontId="55" fillId="22" borderId="34" xfId="217" applyNumberFormat="1" applyFont="1" applyFill="1" applyBorder="1" applyAlignment="1">
      <alignment horizontal="center" vertical="center" textRotation="90" wrapText="1"/>
      <protection/>
    </xf>
    <xf numFmtId="9" fontId="55" fillId="0" borderId="9" xfId="217" applyNumberFormat="1" applyFont="1" applyFill="1" applyBorder="1" applyAlignment="1">
      <alignment horizontal="center" vertical="center" wrapText="1"/>
      <protection/>
    </xf>
    <xf numFmtId="9" fontId="55" fillId="0" borderId="15" xfId="217" applyNumberFormat="1" applyFont="1" applyFill="1" applyBorder="1" applyAlignment="1">
      <alignment horizontal="center" vertical="center" wrapText="1"/>
      <protection/>
    </xf>
    <xf numFmtId="9" fontId="55" fillId="0" borderId="17" xfId="217" applyNumberFormat="1" applyFont="1" applyFill="1" applyBorder="1" applyAlignment="1">
      <alignment horizontal="center" vertical="center" wrapText="1"/>
      <protection/>
    </xf>
    <xf numFmtId="0" fontId="55" fillId="0" borderId="57" xfId="217" applyFont="1" applyFill="1" applyBorder="1" applyAlignment="1">
      <alignment horizontal="center" vertical="center" wrapText="1"/>
      <protection/>
    </xf>
    <xf numFmtId="0" fontId="55" fillId="0" borderId="97" xfId="217" applyFont="1" applyFill="1" applyBorder="1" applyAlignment="1">
      <alignment horizontal="center" vertical="center" wrapText="1"/>
      <protection/>
    </xf>
    <xf numFmtId="0" fontId="55" fillId="0" borderId="59" xfId="217" applyFont="1" applyFill="1" applyBorder="1" applyAlignment="1">
      <alignment horizontal="center" vertical="center" wrapText="1"/>
      <protection/>
    </xf>
    <xf numFmtId="0" fontId="55" fillId="0" borderId="9" xfId="217" applyFont="1" applyFill="1" applyBorder="1" applyAlignment="1">
      <alignment horizontal="center" vertical="center" textRotation="90" wrapText="1"/>
      <protection/>
    </xf>
    <xf numFmtId="9" fontId="53" fillId="0" borderId="9" xfId="217" applyNumberFormat="1" applyFont="1" applyFill="1" applyBorder="1" applyAlignment="1">
      <alignment horizontal="center" vertical="center" textRotation="90" wrapText="1"/>
      <protection/>
    </xf>
    <xf numFmtId="9" fontId="53" fillId="0" borderId="15" xfId="217" applyNumberFormat="1" applyFont="1" applyFill="1" applyBorder="1" applyAlignment="1">
      <alignment horizontal="center" vertical="center" textRotation="90" wrapText="1"/>
      <protection/>
    </xf>
    <xf numFmtId="9" fontId="53" fillId="0" borderId="17" xfId="217" applyNumberFormat="1" applyFont="1" applyFill="1" applyBorder="1" applyAlignment="1">
      <alignment horizontal="center" vertical="center" textRotation="90" wrapText="1"/>
      <protection/>
    </xf>
    <xf numFmtId="9" fontId="54" fillId="22" borderId="8" xfId="217" applyNumberFormat="1" applyFont="1" applyFill="1" applyBorder="1" applyAlignment="1">
      <alignment horizontal="left" vertical="center" wrapText="1"/>
      <protection/>
    </xf>
    <xf numFmtId="9" fontId="54" fillId="22" borderId="77" xfId="217" applyNumberFormat="1" applyFont="1" applyFill="1" applyBorder="1" applyAlignment="1">
      <alignment horizontal="left" vertical="center" wrapText="1"/>
      <protection/>
    </xf>
    <xf numFmtId="9" fontId="54" fillId="0" borderId="4" xfId="217" applyNumberFormat="1" applyFont="1" applyFill="1" applyBorder="1" applyAlignment="1">
      <alignment horizontal="left" vertical="center" wrapText="1"/>
      <protection/>
    </xf>
    <xf numFmtId="9" fontId="54" fillId="0" borderId="8" xfId="217" applyNumberFormat="1" applyFont="1" applyFill="1" applyBorder="1" applyAlignment="1">
      <alignment horizontal="left" vertical="center" wrapText="1"/>
      <protection/>
    </xf>
    <xf numFmtId="9" fontId="54" fillId="0" borderId="77" xfId="217" applyNumberFormat="1" applyFont="1" applyFill="1" applyBorder="1" applyAlignment="1">
      <alignment horizontal="left" vertical="center" wrapText="1"/>
      <protection/>
    </xf>
    <xf numFmtId="9" fontId="57" fillId="0" borderId="37" xfId="217" applyNumberFormat="1" applyFont="1" applyFill="1" applyBorder="1" applyAlignment="1">
      <alignment horizontal="center" vertical="center" textRotation="90" wrapText="1"/>
      <protection/>
    </xf>
    <xf numFmtId="9" fontId="57" fillId="0" borderId="0" xfId="217" applyNumberFormat="1" applyFont="1" applyFill="1" applyBorder="1" applyAlignment="1">
      <alignment horizontal="center" vertical="center" textRotation="90" wrapText="1"/>
      <protection/>
    </xf>
    <xf numFmtId="9" fontId="57" fillId="0" borderId="60" xfId="217" applyNumberFormat="1" applyFont="1" applyFill="1" applyBorder="1" applyAlignment="1">
      <alignment horizontal="center" vertical="center" textRotation="90" wrapText="1"/>
      <protection/>
    </xf>
    <xf numFmtId="0" fontId="53" fillId="0" borderId="15" xfId="232" applyFont="1" applyFill="1" applyBorder="1" applyAlignment="1">
      <alignment horizontal="center" vertical="center" wrapText="1"/>
      <protection/>
    </xf>
    <xf numFmtId="0" fontId="53" fillId="0" borderId="17" xfId="232" applyFont="1" applyFill="1" applyBorder="1" applyAlignment="1">
      <alignment horizontal="center" vertical="center" wrapText="1"/>
      <protection/>
    </xf>
    <xf numFmtId="9" fontId="55" fillId="0" borderId="37" xfId="217" applyNumberFormat="1" applyFont="1" applyFill="1" applyBorder="1" applyAlignment="1">
      <alignment horizontal="center" vertical="center" wrapText="1"/>
      <protection/>
    </xf>
    <xf numFmtId="9" fontId="55" fillId="0" borderId="18" xfId="217" applyNumberFormat="1" applyFont="1" applyFill="1" applyBorder="1" applyAlignment="1">
      <alignment horizontal="center" vertical="center" wrapText="1"/>
      <protection/>
    </xf>
    <xf numFmtId="9" fontId="55" fillId="0" borderId="0" xfId="217" applyNumberFormat="1" applyFont="1" applyFill="1" applyBorder="1" applyAlignment="1">
      <alignment horizontal="center" vertical="center" wrapText="1"/>
      <protection/>
    </xf>
    <xf numFmtId="9" fontId="55" fillId="0" borderId="14" xfId="217" applyNumberFormat="1" applyFont="1" applyFill="1" applyBorder="1" applyAlignment="1">
      <alignment horizontal="center" vertical="center" wrapText="1"/>
      <protection/>
    </xf>
    <xf numFmtId="0" fontId="58" fillId="22" borderId="58" xfId="217" applyFont="1" applyFill="1" applyBorder="1" applyAlignment="1">
      <alignment horizontal="center" vertical="center" wrapText="1"/>
      <protection/>
    </xf>
    <xf numFmtId="0" fontId="1" fillId="0" borderId="15" xfId="233" applyBorder="1" applyAlignment="1">
      <alignment horizontal="center" vertical="center" textRotation="90" wrapText="1"/>
      <protection/>
    </xf>
    <xf numFmtId="0" fontId="1" fillId="0" borderId="17" xfId="233" applyBorder="1" applyAlignment="1">
      <alignment horizontal="center" vertical="center" textRotation="90" wrapText="1"/>
      <protection/>
    </xf>
    <xf numFmtId="9" fontId="58" fillId="0" borderId="57" xfId="217" applyNumberFormat="1" applyFont="1" applyFill="1" applyBorder="1" applyAlignment="1">
      <alignment horizontal="left" vertical="center" wrapText="1"/>
      <protection/>
    </xf>
    <xf numFmtId="9" fontId="58" fillId="0" borderId="97" xfId="217" applyNumberFormat="1" applyFont="1" applyFill="1" applyBorder="1" applyAlignment="1">
      <alignment horizontal="left" vertical="center" wrapText="1"/>
      <protection/>
    </xf>
    <xf numFmtId="9" fontId="55" fillId="22" borderId="9" xfId="217" applyNumberFormat="1" applyFont="1" applyFill="1" applyBorder="1" applyAlignment="1">
      <alignment horizontal="center" vertical="center" textRotation="90" wrapText="1"/>
      <protection/>
    </xf>
    <xf numFmtId="9" fontId="55" fillId="22" borderId="15" xfId="217" applyNumberFormat="1" applyFont="1" applyFill="1" applyBorder="1" applyAlignment="1">
      <alignment horizontal="center" vertical="center" textRotation="90" wrapText="1"/>
      <protection/>
    </xf>
    <xf numFmtId="9" fontId="55" fillId="22" borderId="17" xfId="217" applyNumberFormat="1" applyFont="1" applyFill="1" applyBorder="1" applyAlignment="1">
      <alignment horizontal="center" vertical="center" textRotation="90" wrapText="1"/>
      <protection/>
    </xf>
    <xf numFmtId="0" fontId="55" fillId="0" borderId="18" xfId="217" applyFont="1" applyFill="1" applyBorder="1" applyAlignment="1">
      <alignment horizontal="center" vertical="center" textRotation="90" wrapText="1"/>
      <protection/>
    </xf>
    <xf numFmtId="0" fontId="55" fillId="0" borderId="14" xfId="217" applyFont="1" applyFill="1" applyBorder="1" applyAlignment="1">
      <alignment horizontal="center" vertical="center" textRotation="90" wrapText="1"/>
      <protection/>
    </xf>
    <xf numFmtId="0" fontId="55" fillId="0" borderId="16" xfId="217" applyFont="1" applyFill="1" applyBorder="1" applyAlignment="1">
      <alignment horizontal="center" vertical="center" textRotation="90" wrapText="1"/>
      <protection/>
    </xf>
    <xf numFmtId="0" fontId="66" fillId="0" borderId="80" xfId="221" applyFont="1" applyBorder="1" applyAlignment="1">
      <alignment horizontal="center" vertical="center" wrapText="1"/>
      <protection/>
    </xf>
    <xf numFmtId="0" fontId="66" fillId="0" borderId="14" xfId="221" applyFont="1" applyBorder="1" applyAlignment="1">
      <alignment horizontal="center" vertical="center" wrapText="1"/>
      <protection/>
    </xf>
    <xf numFmtId="0" fontId="66" fillId="0" borderId="16" xfId="221" applyFont="1" applyBorder="1" applyAlignment="1">
      <alignment horizontal="center" vertical="center" wrapText="1"/>
      <protection/>
    </xf>
    <xf numFmtId="0" fontId="66" fillId="0" borderId="79" xfId="221" applyFont="1" applyBorder="1" applyAlignment="1">
      <alignment horizontal="center" vertical="center" wrapText="1"/>
      <protection/>
    </xf>
    <xf numFmtId="0" fontId="66" fillId="0" borderId="78" xfId="221" applyFont="1" applyBorder="1" applyAlignment="1">
      <alignment horizontal="center" vertical="center" wrapText="1"/>
      <protection/>
    </xf>
    <xf numFmtId="0" fontId="66" fillId="0" borderId="56" xfId="221" applyFont="1" applyBorder="1" applyAlignment="1">
      <alignment horizontal="center" vertical="center" wrapText="1"/>
      <protection/>
    </xf>
    <xf numFmtId="0" fontId="66" fillId="0" borderId="58" xfId="221" applyFont="1" applyBorder="1" applyAlignment="1">
      <alignment horizontal="center" vertical="center" wrapText="1"/>
      <protection/>
    </xf>
    <xf numFmtId="0" fontId="66" fillId="0" borderId="15" xfId="221" applyFont="1" applyBorder="1" applyAlignment="1">
      <alignment horizontal="center" vertical="center" wrapText="1"/>
      <protection/>
    </xf>
    <xf numFmtId="0" fontId="66" fillId="0" borderId="17" xfId="221" applyFont="1" applyBorder="1" applyAlignment="1">
      <alignment horizontal="center" vertical="center" wrapText="1"/>
      <protection/>
    </xf>
    <xf numFmtId="0" fontId="70" fillId="0" borderId="66" xfId="269" applyFont="1" applyFill="1" applyBorder="1" applyAlignment="1">
      <alignment horizontal="center" vertical="center"/>
      <protection/>
    </xf>
    <xf numFmtId="0" fontId="60" fillId="22" borderId="61" xfId="269" applyFont="1" applyFill="1" applyBorder="1" applyAlignment="1">
      <alignment horizontal="center"/>
      <protection/>
    </xf>
    <xf numFmtId="0" fontId="60" fillId="22" borderId="62" xfId="269" applyFont="1" applyFill="1" applyBorder="1" applyAlignment="1">
      <alignment horizontal="center"/>
      <protection/>
    </xf>
    <xf numFmtId="0" fontId="60" fillId="22" borderId="71" xfId="269" applyFont="1" applyFill="1" applyBorder="1" applyAlignment="1">
      <alignment horizontal="center"/>
      <protection/>
    </xf>
    <xf numFmtId="0" fontId="60" fillId="22" borderId="27" xfId="269" applyFont="1" applyFill="1" applyBorder="1" applyAlignment="1">
      <alignment horizontal="center"/>
      <protection/>
    </xf>
    <xf numFmtId="0" fontId="60" fillId="22" borderId="0" xfId="269" applyFont="1" applyFill="1" applyBorder="1" applyAlignment="1">
      <alignment horizontal="center"/>
      <protection/>
    </xf>
    <xf numFmtId="0" fontId="60" fillId="22" borderId="72" xfId="269" applyFont="1" applyFill="1" applyBorder="1" applyAlignment="1">
      <alignment horizontal="center"/>
      <protection/>
    </xf>
    <xf numFmtId="0" fontId="60" fillId="22" borderId="67" xfId="269" applyFont="1" applyFill="1" applyBorder="1" applyAlignment="1">
      <alignment horizontal="center"/>
      <protection/>
    </xf>
    <xf numFmtId="0" fontId="60" fillId="22" borderId="66" xfId="269" applyFont="1" applyFill="1" applyBorder="1" applyAlignment="1">
      <alignment horizontal="center"/>
      <protection/>
    </xf>
    <xf numFmtId="0" fontId="60" fillId="22" borderId="73" xfId="269" applyFont="1" applyFill="1" applyBorder="1" applyAlignment="1">
      <alignment horizontal="center"/>
      <protection/>
    </xf>
    <xf numFmtId="0" fontId="60" fillId="22" borderId="52" xfId="269" applyFont="1" applyFill="1" applyBorder="1" applyAlignment="1">
      <alignment horizontal="center" vertical="center" wrapText="1"/>
      <protection/>
    </xf>
    <xf numFmtId="0" fontId="60" fillId="22" borderId="97" xfId="269" applyFont="1" applyFill="1" applyBorder="1" applyAlignment="1">
      <alignment horizontal="center" vertical="center" wrapText="1"/>
      <protection/>
    </xf>
    <xf numFmtId="0" fontId="60" fillId="22" borderId="53" xfId="269" applyFont="1" applyFill="1" applyBorder="1" applyAlignment="1">
      <alignment horizontal="center" vertical="center" wrapText="1"/>
      <protection/>
    </xf>
    <xf numFmtId="0" fontId="60" fillId="22" borderId="43" xfId="269" applyFont="1" applyFill="1" applyBorder="1" applyAlignment="1">
      <alignment horizontal="center" vertical="center" wrapText="1"/>
      <protection/>
    </xf>
    <xf numFmtId="0" fontId="60" fillId="22" borderId="77" xfId="269" applyFont="1" applyFill="1" applyBorder="1" applyAlignment="1">
      <alignment horizontal="center" vertical="center" wrapText="1"/>
      <protection/>
    </xf>
    <xf numFmtId="0" fontId="60" fillId="22" borderId="8" xfId="269" applyFont="1" applyFill="1" applyBorder="1" applyAlignment="1">
      <alignment horizontal="center" vertical="center" wrapText="1"/>
      <protection/>
    </xf>
    <xf numFmtId="0" fontId="60" fillId="22" borderId="50" xfId="269" applyFont="1" applyFill="1" applyBorder="1" applyAlignment="1">
      <alignment horizontal="center" vertical="center" wrapText="1"/>
      <protection/>
    </xf>
    <xf numFmtId="0" fontId="60" fillId="22" borderId="38" xfId="269" applyFont="1" applyFill="1" applyBorder="1" applyAlignment="1">
      <alignment horizontal="center" vertical="center" wrapText="1"/>
      <protection/>
    </xf>
    <xf numFmtId="49" fontId="60" fillId="22" borderId="32" xfId="269" applyNumberFormat="1" applyFont="1" applyFill="1" applyBorder="1" applyAlignment="1">
      <alignment horizontal="left" vertical="center" wrapText="1"/>
      <protection/>
    </xf>
    <xf numFmtId="49" fontId="60" fillId="22" borderId="33" xfId="269" applyNumberFormat="1" applyFont="1" applyFill="1" applyBorder="1" applyAlignment="1">
      <alignment horizontal="left" vertical="center" wrapText="1"/>
      <protection/>
    </xf>
    <xf numFmtId="49" fontId="60" fillId="22" borderId="41" xfId="269" applyNumberFormat="1" applyFont="1" applyFill="1" applyBorder="1" applyAlignment="1">
      <alignment horizontal="left" vertical="center" wrapText="1"/>
      <protection/>
    </xf>
    <xf numFmtId="0" fontId="60" fillId="22" borderId="52" xfId="269" applyFont="1" applyFill="1" applyBorder="1" applyAlignment="1">
      <alignment vertical="center" wrapText="1"/>
      <protection/>
    </xf>
    <xf numFmtId="0" fontId="60" fillId="22" borderId="53" xfId="269" applyFont="1" applyFill="1" applyBorder="1" applyAlignment="1">
      <alignment vertical="center" wrapText="1"/>
      <protection/>
    </xf>
    <xf numFmtId="0" fontId="60" fillId="22" borderId="32" xfId="269" applyFont="1" applyFill="1" applyBorder="1" applyAlignment="1">
      <alignment vertical="center" wrapText="1"/>
      <protection/>
    </xf>
    <xf numFmtId="0" fontId="60" fillId="22" borderId="41" xfId="269" applyFont="1" applyFill="1" applyBorder="1" applyAlignment="1">
      <alignment vertical="center" wrapText="1"/>
      <protection/>
    </xf>
    <xf numFmtId="0" fontId="66" fillId="0" borderId="100" xfId="221" applyFont="1" applyBorder="1" applyAlignment="1">
      <alignment horizontal="center" vertical="center" wrapText="1"/>
      <protection/>
    </xf>
    <xf numFmtId="0" fontId="66" fillId="0" borderId="40" xfId="221" applyFont="1" applyBorder="1" applyAlignment="1">
      <alignment horizontal="center" vertical="center" wrapText="1"/>
      <protection/>
    </xf>
    <xf numFmtId="0" fontId="66" fillId="0" borderId="39" xfId="221" applyFont="1" applyBorder="1" applyAlignment="1">
      <alignment horizontal="center" vertical="center" wrapText="1"/>
      <protection/>
    </xf>
    <xf numFmtId="0" fontId="73" fillId="0" borderId="100" xfId="198" applyFont="1" applyFill="1" applyBorder="1" applyAlignment="1">
      <alignment horizontal="center" vertical="center" wrapText="1"/>
      <protection/>
    </xf>
    <xf numFmtId="0" fontId="73" fillId="0" borderId="40" xfId="198" applyFont="1" applyFill="1" applyBorder="1" applyAlignment="1">
      <alignment horizontal="center" vertical="center" wrapText="1"/>
      <protection/>
    </xf>
    <xf numFmtId="0" fontId="73" fillId="0" borderId="8" xfId="198" applyFont="1" applyFill="1" applyBorder="1" applyAlignment="1">
      <alignment horizontal="center" vertical="center" wrapText="1"/>
      <protection/>
    </xf>
    <xf numFmtId="0" fontId="73" fillId="0" borderId="13" xfId="198" applyFont="1" applyFill="1" applyBorder="1" applyAlignment="1">
      <alignment horizontal="center" vertical="center" wrapText="1"/>
      <protection/>
    </xf>
    <xf numFmtId="0" fontId="73" fillId="0" borderId="9" xfId="198" applyFont="1" applyFill="1" applyBorder="1" applyAlignment="1">
      <alignment horizontal="center" vertical="center" wrapText="1"/>
      <protection/>
    </xf>
    <xf numFmtId="0" fontId="73" fillId="0" borderId="17" xfId="198" applyFont="1" applyFill="1" applyBorder="1" applyAlignment="1">
      <alignment horizontal="center" vertical="center" wrapText="1"/>
      <protection/>
    </xf>
    <xf numFmtId="0" fontId="73" fillId="0" borderId="0" xfId="198" applyFont="1" applyFill="1" applyBorder="1" applyAlignment="1">
      <alignment horizontal="left" vertical="center" wrapText="1"/>
      <protection/>
    </xf>
    <xf numFmtId="0" fontId="73" fillId="0" borderId="14" xfId="198" applyFont="1" applyFill="1" applyBorder="1" applyAlignment="1">
      <alignment horizontal="left" vertical="center" wrapText="1"/>
      <protection/>
    </xf>
    <xf numFmtId="0" fontId="73" fillId="0" borderId="99" xfId="198" applyFont="1" applyFill="1" applyBorder="1" applyAlignment="1">
      <alignment horizontal="center"/>
      <protection/>
    </xf>
    <xf numFmtId="0" fontId="73" fillId="0" borderId="62" xfId="198" applyFont="1" applyFill="1" applyBorder="1" applyAlignment="1">
      <alignment horizontal="center"/>
      <protection/>
    </xf>
    <xf numFmtId="0" fontId="73" fillId="0" borderId="80" xfId="198" applyFont="1" applyFill="1" applyBorder="1" applyAlignment="1">
      <alignment horizontal="center"/>
      <protection/>
    </xf>
    <xf numFmtId="0" fontId="73" fillId="32" borderId="58" xfId="198" applyFont="1" applyFill="1" applyBorder="1" applyAlignment="1">
      <alignment horizontal="center" vertical="center" wrapText="1"/>
      <protection/>
    </xf>
    <xf numFmtId="0" fontId="73" fillId="32" borderId="15" xfId="198" applyFont="1" applyFill="1" applyBorder="1" applyAlignment="1">
      <alignment horizontal="center" vertical="center" wrapText="1"/>
      <protection/>
    </xf>
    <xf numFmtId="0" fontId="73" fillId="32" borderId="17" xfId="198" applyFont="1" applyFill="1" applyBorder="1" applyAlignment="1">
      <alignment horizontal="center" vertical="center" wrapText="1"/>
      <protection/>
    </xf>
    <xf numFmtId="0" fontId="73" fillId="0" borderId="58" xfId="198" applyFont="1" applyFill="1" applyBorder="1" applyAlignment="1">
      <alignment horizontal="center" vertical="center" wrapText="1"/>
      <protection/>
    </xf>
    <xf numFmtId="0" fontId="73" fillId="0" borderId="15" xfId="198" applyFont="1" applyFill="1" applyBorder="1" applyAlignment="1">
      <alignment horizontal="center" vertical="center" wrapText="1"/>
      <protection/>
    </xf>
    <xf numFmtId="0" fontId="73" fillId="0" borderId="27" xfId="208" applyFont="1" applyFill="1" applyBorder="1" applyAlignment="1">
      <alignment horizontal="left" vertical="center" indent="5"/>
      <protection/>
    </xf>
    <xf numFmtId="0" fontId="73" fillId="0" borderId="0" xfId="208" applyFont="1" applyFill="1" applyBorder="1" applyAlignment="1">
      <alignment horizontal="left" vertical="center" indent="5"/>
      <protection/>
    </xf>
    <xf numFmtId="0" fontId="73" fillId="0" borderId="14" xfId="208" applyFont="1" applyFill="1" applyBorder="1" applyAlignment="1">
      <alignment horizontal="left" vertical="center" indent="5"/>
      <protection/>
    </xf>
    <xf numFmtId="0" fontId="73" fillId="0" borderId="0" xfId="198" applyFont="1" applyFill="1" applyBorder="1" applyAlignment="1">
      <alignment horizontal="center" vertical="center" wrapText="1"/>
      <protection/>
    </xf>
    <xf numFmtId="0" fontId="73" fillId="0" borderId="0" xfId="208" applyFont="1" applyFill="1" applyBorder="1" applyAlignment="1">
      <alignment horizontal="left" vertical="center" wrapText="1"/>
      <protection/>
    </xf>
    <xf numFmtId="0" fontId="73" fillId="0" borderId="14" xfId="208" applyFont="1" applyFill="1" applyBorder="1" applyAlignment="1">
      <alignment horizontal="left" vertical="center" wrapText="1"/>
      <protection/>
    </xf>
    <xf numFmtId="0" fontId="73" fillId="0" borderId="23" xfId="208" applyFont="1" applyFill="1" applyBorder="1" applyAlignment="1">
      <alignment horizontal="left" vertical="center" indent="5"/>
      <protection/>
    </xf>
    <xf numFmtId="0" fontId="73" fillId="0" borderId="62" xfId="208" applyFont="1" applyFill="1" applyBorder="1" applyAlignment="1">
      <alignment horizontal="center" vertical="center"/>
      <protection/>
    </xf>
    <xf numFmtId="0" fontId="73" fillId="0" borderId="97" xfId="208" applyFont="1" applyFill="1" applyBorder="1" applyAlignment="1">
      <alignment horizontal="center" vertical="center"/>
      <protection/>
    </xf>
    <xf numFmtId="0" fontId="73" fillId="0" borderId="59" xfId="208" applyFont="1" applyFill="1" applyBorder="1" applyAlignment="1">
      <alignment horizontal="center" vertical="center"/>
      <protection/>
    </xf>
    <xf numFmtId="0" fontId="73" fillId="0" borderId="100" xfId="208" applyFont="1" applyFill="1" applyBorder="1" applyAlignment="1">
      <alignment horizontal="center" vertical="center" wrapText="1"/>
      <protection/>
    </xf>
    <xf numFmtId="0" fontId="73" fillId="0" borderId="40" xfId="208" applyFont="1" applyFill="1" applyBorder="1" applyAlignment="1">
      <alignment horizontal="center" vertical="center" wrapText="1"/>
      <protection/>
    </xf>
    <xf numFmtId="0" fontId="73" fillId="0" borderId="39" xfId="208" applyFont="1" applyFill="1" applyBorder="1" applyAlignment="1">
      <alignment horizontal="center" vertical="center" wrapText="1"/>
      <protection/>
    </xf>
    <xf numFmtId="0" fontId="73" fillId="0" borderId="8" xfId="208" applyFont="1" applyFill="1" applyBorder="1" applyAlignment="1">
      <alignment horizontal="center" vertical="center"/>
      <protection/>
    </xf>
    <xf numFmtId="0" fontId="73" fillId="0" borderId="77" xfId="208" applyFont="1" applyFill="1" applyBorder="1" applyAlignment="1">
      <alignment horizontal="center" vertical="center"/>
      <protection/>
    </xf>
    <xf numFmtId="0" fontId="73" fillId="0" borderId="19" xfId="208" applyFont="1" applyFill="1" applyBorder="1" applyAlignment="1">
      <alignment horizontal="center" vertical="center" wrapText="1"/>
      <protection/>
    </xf>
    <xf numFmtId="0" fontId="73" fillId="0" borderId="18" xfId="208" applyFont="1" applyFill="1" applyBorder="1" applyAlignment="1">
      <alignment horizontal="center" vertical="center" wrapText="1"/>
      <protection/>
    </xf>
    <xf numFmtId="0" fontId="73" fillId="0" borderId="34" xfId="208" applyFont="1" applyFill="1" applyBorder="1" applyAlignment="1">
      <alignment horizontal="center" vertical="center" wrapText="1"/>
      <protection/>
    </xf>
    <xf numFmtId="0" fontId="73" fillId="0" borderId="16" xfId="208" applyFont="1" applyFill="1" applyBorder="1" applyAlignment="1">
      <alignment horizontal="center" vertical="center" wrapText="1"/>
      <protection/>
    </xf>
    <xf numFmtId="0" fontId="73" fillId="0" borderId="14" xfId="208" applyFont="1" applyFill="1" applyBorder="1" applyAlignment="1">
      <alignment horizontal="center" vertical="center" wrapText="1"/>
      <protection/>
    </xf>
    <xf numFmtId="0" fontId="73" fillId="0" borderId="9" xfId="0" applyFont="1" applyFill="1" applyBorder="1" applyAlignment="1">
      <alignment horizontal="center" vertical="center"/>
    </xf>
    <xf numFmtId="0" fontId="0" fillId="0" borderId="17" xfId="0" applyFill="1" applyBorder="1" applyAlignment="1">
      <alignment vertical="center"/>
    </xf>
    <xf numFmtId="0" fontId="73" fillId="32" borderId="58" xfId="208" applyFont="1" applyFill="1" applyBorder="1" applyAlignment="1">
      <alignment horizontal="center" vertical="center" wrapText="1"/>
      <protection/>
    </xf>
    <xf numFmtId="0" fontId="73" fillId="32" borderId="15" xfId="208" applyFont="1" applyFill="1" applyBorder="1" applyAlignment="1">
      <alignment horizontal="center" vertical="center" wrapText="1"/>
      <protection/>
    </xf>
    <xf numFmtId="0" fontId="73" fillId="32" borderId="17" xfId="208" applyFont="1" applyFill="1" applyBorder="1" applyAlignment="1">
      <alignment horizontal="center" vertical="center" wrapText="1"/>
      <protection/>
    </xf>
    <xf numFmtId="0" fontId="73" fillId="0" borderId="58" xfId="208" applyFont="1" applyFill="1" applyBorder="1" applyAlignment="1">
      <alignment horizontal="center" vertical="center" wrapText="1"/>
      <protection/>
    </xf>
    <xf numFmtId="0" fontId="73" fillId="0" borderId="15" xfId="208" applyFont="1" applyFill="1" applyBorder="1" applyAlignment="1">
      <alignment horizontal="center" vertical="center" wrapText="1"/>
      <protection/>
    </xf>
    <xf numFmtId="0" fontId="73" fillId="0" borderId="17" xfId="208" applyFont="1" applyFill="1" applyBorder="1" applyAlignment="1">
      <alignment horizontal="center" vertical="center" wrapText="1"/>
      <protection/>
    </xf>
    <xf numFmtId="0" fontId="74" fillId="0" borderId="0" xfId="208" applyFont="1" applyFill="1" applyAlignment="1">
      <alignment horizontal="left" vertical="top" wrapText="1"/>
      <protection/>
    </xf>
    <xf numFmtId="0" fontId="73" fillId="0" borderId="99" xfId="208" applyFont="1" applyFill="1" applyBorder="1" applyAlignment="1">
      <alignment horizontal="center" vertical="center"/>
      <protection/>
    </xf>
    <xf numFmtId="0" fontId="73" fillId="0" borderId="80" xfId="208" applyFont="1" applyFill="1" applyBorder="1" applyAlignment="1">
      <alignment horizontal="center" vertical="center"/>
      <protection/>
    </xf>
    <xf numFmtId="0" fontId="73" fillId="0" borderId="23" xfId="208" applyFont="1" applyFill="1" applyBorder="1" applyAlignment="1">
      <alignment horizontal="center" vertical="center"/>
      <protection/>
    </xf>
    <xf numFmtId="0" fontId="73" fillId="0" borderId="14" xfId="208" applyFont="1" applyFill="1" applyBorder="1" applyAlignment="1">
      <alignment horizontal="center" vertical="center"/>
      <protection/>
    </xf>
    <xf numFmtId="0" fontId="73" fillId="0" borderId="34" xfId="208" applyFont="1" applyFill="1" applyBorder="1" applyAlignment="1">
      <alignment horizontal="center" vertical="center"/>
      <protection/>
    </xf>
    <xf numFmtId="0" fontId="73" fillId="0" borderId="16" xfId="208" applyFont="1" applyFill="1" applyBorder="1" applyAlignment="1">
      <alignment horizontal="center" vertical="center"/>
      <protection/>
    </xf>
    <xf numFmtId="0" fontId="73" fillId="0" borderId="80" xfId="208" applyFont="1" applyFill="1" applyBorder="1" applyAlignment="1">
      <alignment/>
      <protection/>
    </xf>
    <xf numFmtId="0" fontId="73" fillId="0" borderId="14" xfId="208" applyFont="1" applyFill="1" applyBorder="1" applyAlignment="1">
      <alignment/>
      <protection/>
    </xf>
    <xf numFmtId="0" fontId="73" fillId="0" borderId="16" xfId="208" applyFont="1" applyFill="1" applyBorder="1" applyAlignment="1">
      <alignment/>
      <protection/>
    </xf>
    <xf numFmtId="0" fontId="74" fillId="0" borderId="43" xfId="208" applyFont="1" applyFill="1" applyBorder="1" applyAlignment="1">
      <alignment horizontal="left" vertical="center"/>
      <protection/>
    </xf>
    <xf numFmtId="0" fontId="74" fillId="0" borderId="77" xfId="208" applyFont="1" applyFill="1" applyBorder="1" applyAlignment="1">
      <alignment horizontal="left" vertical="center"/>
      <protection/>
    </xf>
    <xf numFmtId="0" fontId="74" fillId="0" borderId="37" xfId="208" applyFont="1" applyFill="1" applyBorder="1" applyAlignment="1">
      <alignment horizontal="left" vertical="center"/>
      <protection/>
    </xf>
    <xf numFmtId="0" fontId="74" fillId="0" borderId="54" xfId="208" applyFont="1" applyFill="1" applyBorder="1" applyAlignment="1">
      <alignment horizontal="left" vertical="center"/>
      <protection/>
    </xf>
    <xf numFmtId="0" fontId="73" fillId="0" borderId="27" xfId="208" applyFont="1" applyFill="1" applyBorder="1" applyAlignment="1">
      <alignment horizontal="left" vertical="center"/>
      <protection/>
    </xf>
    <xf numFmtId="0" fontId="73" fillId="0" borderId="0" xfId="208" applyFont="1" applyFill="1" applyBorder="1" applyAlignment="1">
      <alignment horizontal="left" vertical="center"/>
      <protection/>
    </xf>
    <xf numFmtId="0" fontId="73" fillId="0" borderId="14" xfId="208" applyFont="1" applyFill="1" applyBorder="1" applyAlignment="1">
      <alignment horizontal="left" vertical="center"/>
      <protection/>
    </xf>
    <xf numFmtId="0" fontId="73" fillId="0" borderId="27" xfId="208" applyFont="1" applyFill="1" applyBorder="1" applyAlignment="1">
      <alignment horizontal="left" vertical="center" wrapText="1"/>
      <protection/>
    </xf>
    <xf numFmtId="0" fontId="73" fillId="32" borderId="99" xfId="208" applyFont="1" applyFill="1" applyBorder="1" applyAlignment="1">
      <alignment horizontal="center" vertical="center" wrapText="1"/>
      <protection/>
    </xf>
    <xf numFmtId="0" fontId="73" fillId="32" borderId="62" xfId="208" applyFont="1" applyFill="1" applyBorder="1" applyAlignment="1">
      <alignment/>
      <protection/>
    </xf>
    <xf numFmtId="0" fontId="73" fillId="32" borderId="23" xfId="208" applyFont="1" applyFill="1" applyBorder="1" applyAlignment="1">
      <alignment/>
      <protection/>
    </xf>
    <xf numFmtId="0" fontId="73" fillId="32" borderId="0" xfId="208" applyFont="1" applyFill="1" applyBorder="1" applyAlignment="1">
      <alignment/>
      <protection/>
    </xf>
    <xf numFmtId="0" fontId="73" fillId="32" borderId="34" xfId="208" applyFont="1" applyFill="1" applyBorder="1" applyAlignment="1">
      <alignment/>
      <protection/>
    </xf>
    <xf numFmtId="0" fontId="73" fillId="32" borderId="60" xfId="208" applyFont="1" applyFill="1" applyBorder="1" applyAlignment="1">
      <alignment/>
      <protection/>
    </xf>
    <xf numFmtId="0" fontId="73" fillId="0" borderId="99" xfId="208" applyFont="1" applyFill="1" applyBorder="1" applyAlignment="1">
      <alignment horizontal="center" vertical="center" wrapText="1"/>
      <protection/>
    </xf>
    <xf numFmtId="0" fontId="73" fillId="0" borderId="62" xfId="208" applyFont="1" applyFill="1" applyBorder="1" applyAlignment="1">
      <alignment/>
      <protection/>
    </xf>
    <xf numFmtId="0" fontId="73" fillId="0" borderId="23" xfId="208" applyFont="1" applyFill="1" applyBorder="1" applyAlignment="1">
      <alignment/>
      <protection/>
    </xf>
    <xf numFmtId="0" fontId="73" fillId="0" borderId="0" xfId="208" applyFont="1" applyFill="1" applyBorder="1" applyAlignment="1">
      <alignment/>
      <protection/>
    </xf>
    <xf numFmtId="0" fontId="73" fillId="0" borderId="34" xfId="208" applyFont="1" applyFill="1" applyBorder="1" applyAlignment="1">
      <alignment/>
      <protection/>
    </xf>
    <xf numFmtId="0" fontId="73" fillId="0" borderId="60" xfId="208" applyFont="1" applyFill="1" applyBorder="1" applyAlignment="1">
      <alignment/>
      <protection/>
    </xf>
    <xf numFmtId="0" fontId="73" fillId="0" borderId="9" xfId="208" applyFont="1" applyFill="1" applyBorder="1" applyAlignment="1">
      <alignment horizontal="center" vertical="center"/>
      <protection/>
    </xf>
    <xf numFmtId="0" fontId="0" fillId="0" borderId="15" xfId="0" applyFill="1" applyBorder="1" applyAlignment="1">
      <alignment horizontal="center" vertical="center"/>
    </xf>
    <xf numFmtId="0" fontId="73" fillId="0" borderId="9" xfId="208" applyFont="1" applyFill="1" applyBorder="1" applyAlignment="1">
      <alignment horizontal="center" vertical="center" wrapText="1"/>
      <protection/>
    </xf>
    <xf numFmtId="0" fontId="73" fillId="0" borderId="57" xfId="208" applyFont="1" applyFill="1" applyBorder="1" applyAlignment="1">
      <alignment horizontal="center" vertical="center"/>
      <protection/>
    </xf>
    <xf numFmtId="0" fontId="73" fillId="0" borderId="80" xfId="208" applyFont="1" applyFill="1" applyBorder="1" applyAlignment="1">
      <alignment horizontal="center" vertical="center" wrapText="1"/>
      <protection/>
    </xf>
    <xf numFmtId="0" fontId="73" fillId="0" borderId="23" xfId="208" applyFont="1" applyFill="1" applyBorder="1" applyAlignment="1">
      <alignment horizontal="center" vertical="center" wrapText="1"/>
      <protection/>
    </xf>
    <xf numFmtId="0" fontId="73" fillId="0" borderId="15" xfId="208" applyFont="1" applyFill="1" applyBorder="1" applyAlignment="1">
      <alignment/>
      <protection/>
    </xf>
    <xf numFmtId="0" fontId="73" fillId="0" borderId="17" xfId="208" applyFont="1" applyFill="1" applyBorder="1" applyAlignment="1">
      <alignment/>
      <protection/>
    </xf>
    <xf numFmtId="0" fontId="73" fillId="32" borderId="15" xfId="208" applyFont="1" applyFill="1" applyBorder="1" applyAlignment="1">
      <alignment/>
      <protection/>
    </xf>
    <xf numFmtId="0" fontId="73" fillId="32" borderId="17" xfId="208" applyFont="1" applyFill="1" applyBorder="1" applyAlignment="1">
      <alignment/>
      <protection/>
    </xf>
    <xf numFmtId="0" fontId="74" fillId="20" borderId="8" xfId="219" applyFont="1" applyFill="1" applyBorder="1" applyAlignment="1">
      <alignment horizontal="center" vertical="center" wrapText="1"/>
      <protection/>
    </xf>
    <xf numFmtId="0" fontId="74" fillId="20" borderId="77" xfId="219" applyFont="1" applyFill="1" applyBorder="1" applyAlignment="1">
      <alignment vertical="center" wrapText="1"/>
      <protection/>
    </xf>
    <xf numFmtId="0" fontId="74" fillId="20" borderId="13" xfId="219" applyFont="1" applyFill="1" applyBorder="1" applyAlignment="1">
      <alignment vertical="center" wrapText="1"/>
      <protection/>
    </xf>
    <xf numFmtId="0" fontId="3" fillId="20" borderId="61" xfId="0" applyFont="1" applyFill="1" applyBorder="1" applyAlignment="1">
      <alignment horizontal="center" vertical="center" wrapText="1"/>
    </xf>
    <xf numFmtId="0" fontId="3" fillId="20" borderId="62" xfId="0" applyFont="1" applyFill="1" applyBorder="1" applyAlignment="1">
      <alignment horizontal="center" vertical="center" wrapText="1"/>
    </xf>
    <xf numFmtId="0" fontId="3" fillId="20" borderId="71" xfId="0" applyFont="1" applyFill="1" applyBorder="1" applyAlignment="1">
      <alignment horizontal="center" vertical="center" wrapText="1"/>
    </xf>
    <xf numFmtId="0" fontId="3" fillId="20" borderId="22" xfId="0" applyFont="1" applyFill="1" applyBorder="1" applyAlignment="1">
      <alignment horizontal="center" vertical="center" wrapText="1"/>
    </xf>
    <xf numFmtId="0" fontId="3" fillId="20" borderId="57" xfId="0" applyFont="1" applyFill="1" applyBorder="1" applyAlignment="1">
      <alignment horizontal="center" vertical="center" wrapText="1"/>
    </xf>
    <xf numFmtId="0" fontId="3" fillId="20" borderId="48" xfId="0" applyFont="1" applyFill="1" applyBorder="1" applyAlignment="1">
      <alignment horizontal="center" vertical="center" wrapText="1"/>
    </xf>
    <xf numFmtId="0" fontId="3" fillId="20" borderId="49" xfId="0" applyFont="1" applyFill="1" applyBorder="1" applyAlignment="1">
      <alignment horizontal="center" vertical="center" wrapText="1"/>
    </xf>
    <xf numFmtId="0" fontId="3" fillId="20" borderId="59" xfId="0" applyFont="1" applyFill="1" applyBorder="1" applyAlignment="1">
      <alignment horizontal="center" vertical="center" wrapText="1"/>
    </xf>
    <xf numFmtId="0" fontId="3" fillId="20" borderId="52" xfId="0" applyFont="1" applyFill="1" applyBorder="1" applyAlignment="1">
      <alignment horizontal="center" vertical="center"/>
    </xf>
    <xf numFmtId="0" fontId="3" fillId="20" borderId="97" xfId="0" applyFont="1" applyFill="1" applyBorder="1" applyAlignment="1">
      <alignment horizontal="center" vertical="center"/>
    </xf>
    <xf numFmtId="0" fontId="3" fillId="20" borderId="53" xfId="0" applyFont="1" applyFill="1" applyBorder="1" applyAlignment="1">
      <alignment horizontal="center" vertical="center"/>
    </xf>
    <xf numFmtId="0" fontId="3" fillId="20" borderId="32" xfId="0" applyFont="1" applyFill="1" applyBorder="1" applyAlignment="1">
      <alignment horizontal="left"/>
    </xf>
    <xf numFmtId="0" fontId="3" fillId="20" borderId="33" xfId="0" applyFont="1" applyFill="1" applyBorder="1" applyAlignment="1">
      <alignment horizontal="left"/>
    </xf>
    <xf numFmtId="0" fontId="3" fillId="20" borderId="41" xfId="0" applyFont="1" applyFill="1" applyBorder="1" applyAlignment="1">
      <alignment horizontal="left"/>
    </xf>
    <xf numFmtId="0" fontId="3" fillId="20" borderId="58" xfId="0" applyFont="1" applyFill="1" applyBorder="1" applyAlignment="1">
      <alignment horizontal="center" vertical="center" wrapText="1"/>
    </xf>
    <xf numFmtId="0" fontId="3" fillId="20" borderId="17" xfId="0" applyFont="1" applyFill="1" applyBorder="1" applyAlignment="1">
      <alignment horizontal="center" vertical="center" wrapText="1"/>
    </xf>
    <xf numFmtId="0" fontId="3" fillId="20" borderId="79" xfId="0" applyFont="1" applyFill="1" applyBorder="1" applyAlignment="1">
      <alignment horizontal="center" vertical="center" wrapText="1"/>
    </xf>
    <xf numFmtId="0" fontId="3" fillId="20" borderId="56" xfId="0" applyFont="1" applyFill="1" applyBorder="1" applyAlignment="1">
      <alignment horizontal="center" vertical="center" wrapText="1"/>
    </xf>
    <xf numFmtId="0" fontId="98" fillId="0" borderId="0" xfId="239" applyFont="1" applyAlignment="1">
      <alignment horizontal="center" vertical="center"/>
      <protection/>
    </xf>
    <xf numFmtId="0" fontId="51" fillId="0" borderId="4" xfId="237" applyFont="1" applyBorder="1" applyAlignment="1">
      <alignment horizontal="center"/>
      <protection/>
    </xf>
    <xf numFmtId="0" fontId="51" fillId="20" borderId="4" xfId="237" applyFont="1" applyFill="1" applyBorder="1" applyAlignment="1">
      <alignment horizontal="center"/>
      <protection/>
    </xf>
    <xf numFmtId="0" fontId="51" fillId="0" borderId="8" xfId="237" applyFont="1" applyBorder="1" applyAlignment="1">
      <alignment horizontal="center"/>
      <protection/>
    </xf>
    <xf numFmtId="0" fontId="51" fillId="0" borderId="13" xfId="237" applyFont="1" applyBorder="1" applyAlignment="1">
      <alignment horizontal="center"/>
      <protection/>
    </xf>
    <xf numFmtId="0" fontId="108" fillId="0" borderId="0" xfId="237" applyFont="1" applyAlignment="1">
      <alignment horizontal="left" wrapText="1"/>
      <protection/>
    </xf>
    <xf numFmtId="0" fontId="102" fillId="26" borderId="8" xfId="238" applyFont="1" applyFill="1" applyBorder="1" applyAlignment="1">
      <alignment horizontal="center" wrapText="1"/>
      <protection/>
    </xf>
    <xf numFmtId="0" fontId="102" fillId="26" borderId="77" xfId="238" applyFont="1" applyFill="1" applyBorder="1" applyAlignment="1">
      <alignment horizontal="center" wrapText="1"/>
      <protection/>
    </xf>
    <xf numFmtId="0" fontId="102" fillId="26" borderId="13" xfId="238" applyFont="1" applyFill="1" applyBorder="1" applyAlignment="1">
      <alignment horizontal="center" wrapText="1"/>
      <protection/>
    </xf>
    <xf numFmtId="0" fontId="102" fillId="26" borderId="8" xfId="238" applyFont="1" applyFill="1" applyBorder="1" applyAlignment="1">
      <alignment horizontal="center"/>
      <protection/>
    </xf>
    <xf numFmtId="0" fontId="102" fillId="26" borderId="77" xfId="238" applyFont="1" applyFill="1" applyBorder="1" applyAlignment="1">
      <alignment horizontal="center"/>
      <protection/>
    </xf>
    <xf numFmtId="0" fontId="102" fillId="26" borderId="13" xfId="238" applyFont="1" applyFill="1" applyBorder="1" applyAlignment="1">
      <alignment horizontal="center"/>
      <protection/>
    </xf>
    <xf numFmtId="0" fontId="102" fillId="26" borderId="4" xfId="238" applyFont="1" applyFill="1" applyBorder="1" applyAlignment="1">
      <alignment horizontal="center"/>
      <protection/>
    </xf>
    <xf numFmtId="0" fontId="105" fillId="0" borderId="58" xfId="222" applyFont="1" applyFill="1" applyBorder="1" applyAlignment="1">
      <alignment horizontal="center" vertical="center" wrapText="1"/>
      <protection/>
    </xf>
    <xf numFmtId="0" fontId="105" fillId="0" borderId="15" xfId="222" applyFont="1" applyFill="1" applyBorder="1" applyAlignment="1">
      <alignment horizontal="center" vertical="center" wrapText="1"/>
      <protection/>
    </xf>
    <xf numFmtId="0" fontId="105" fillId="0" borderId="17" xfId="222" applyFont="1" applyFill="1" applyBorder="1" applyAlignment="1">
      <alignment horizontal="center" vertical="center" wrapText="1"/>
      <protection/>
    </xf>
    <xf numFmtId="0" fontId="105" fillId="0" borderId="80" xfId="222" applyFont="1" applyFill="1" applyBorder="1" applyAlignment="1">
      <alignment horizontal="center" vertical="center" wrapText="1"/>
      <protection/>
    </xf>
    <xf numFmtId="0" fontId="105" fillId="0" borderId="14" xfId="222" applyFont="1" applyFill="1" applyBorder="1" applyAlignment="1">
      <alignment horizontal="center" vertical="center" wrapText="1"/>
      <protection/>
    </xf>
    <xf numFmtId="0" fontId="105" fillId="0" borderId="16" xfId="222" applyFont="1" applyFill="1" applyBorder="1" applyAlignment="1">
      <alignment horizontal="center" vertical="center" wrapText="1"/>
      <protection/>
    </xf>
    <xf numFmtId="0" fontId="105" fillId="0" borderId="71" xfId="222" applyFont="1" applyFill="1" applyBorder="1" applyAlignment="1">
      <alignment horizontal="center" vertical="center" wrapText="1"/>
      <protection/>
    </xf>
    <xf numFmtId="0" fontId="105" fillId="0" borderId="72" xfId="222" applyFont="1" applyFill="1" applyBorder="1" applyAlignment="1">
      <alignment horizontal="center" vertical="center" wrapText="1"/>
      <protection/>
    </xf>
    <xf numFmtId="0" fontId="105" fillId="0" borderId="101" xfId="222" applyFont="1" applyFill="1" applyBorder="1" applyAlignment="1">
      <alignment horizontal="center" vertical="center" wrapText="1"/>
      <protection/>
    </xf>
    <xf numFmtId="0" fontId="103" fillId="0" borderId="80" xfId="222" applyFont="1" applyBorder="1" applyAlignment="1">
      <alignment horizontal="center" vertical="center" wrapText="1"/>
      <protection/>
    </xf>
    <xf numFmtId="0" fontId="103" fillId="0" borderId="14" xfId="222" applyFont="1" applyBorder="1" applyAlignment="1">
      <alignment horizontal="center" vertical="center" wrapText="1"/>
      <protection/>
    </xf>
    <xf numFmtId="0" fontId="103" fillId="0" borderId="16" xfId="222" applyFont="1" applyBorder="1" applyAlignment="1">
      <alignment horizontal="center" vertical="center" wrapText="1"/>
      <protection/>
    </xf>
    <xf numFmtId="0" fontId="103" fillId="0" borderId="62" xfId="222" applyFont="1" applyBorder="1" applyAlignment="1">
      <alignment horizontal="center" vertical="center" wrapText="1"/>
      <protection/>
    </xf>
    <xf numFmtId="0" fontId="103" fillId="0" borderId="0" xfId="222" applyFont="1" applyBorder="1" applyAlignment="1">
      <alignment horizontal="center" vertical="center" wrapText="1"/>
      <protection/>
    </xf>
    <xf numFmtId="0" fontId="103" fillId="0" borderId="60" xfId="222" applyFont="1" applyBorder="1" applyAlignment="1">
      <alignment horizontal="center" vertical="center" wrapText="1"/>
      <protection/>
    </xf>
    <xf numFmtId="0" fontId="103" fillId="0" borderId="79" xfId="222" applyFont="1" applyBorder="1" applyAlignment="1">
      <alignment horizontal="center" vertical="center" wrapText="1"/>
      <protection/>
    </xf>
    <xf numFmtId="0" fontId="103" fillId="0" borderId="78" xfId="222" applyFont="1" applyBorder="1" applyAlignment="1">
      <alignment horizontal="center" vertical="center" wrapText="1"/>
      <protection/>
    </xf>
    <xf numFmtId="0" fontId="103" fillId="0" borderId="56" xfId="222" applyFont="1" applyBorder="1" applyAlignment="1">
      <alignment horizontal="center" vertical="center" wrapText="1"/>
      <protection/>
    </xf>
    <xf numFmtId="0" fontId="103" fillId="0" borderId="58" xfId="222" applyFont="1" applyBorder="1" applyAlignment="1">
      <alignment horizontal="center" vertical="center" wrapText="1"/>
      <protection/>
    </xf>
    <xf numFmtId="0" fontId="103" fillId="0" borderId="15" xfId="222" applyFont="1" applyBorder="1" applyAlignment="1">
      <alignment horizontal="center" vertical="center" wrapText="1"/>
      <protection/>
    </xf>
    <xf numFmtId="0" fontId="103" fillId="0" borderId="17" xfId="222" applyFont="1" applyBorder="1" applyAlignment="1">
      <alignment horizontal="center" vertical="center" wrapText="1"/>
      <protection/>
    </xf>
  </cellXfs>
  <cellStyles count="301">
    <cellStyle name="Normal" xfId="0"/>
    <cellStyle name="=C:\WINNT35\SYSTEM32\COMMAND.COM" xfId="15"/>
    <cellStyle name="20% - 1. jelölőszín" xfId="16"/>
    <cellStyle name="20% - 1. jelölőszín 2" xfId="17"/>
    <cellStyle name="20% - 2. jelölőszín" xfId="18"/>
    <cellStyle name="20% - 2. jelölőszín 2" xfId="19"/>
    <cellStyle name="20% - 3. jelölőszín" xfId="20"/>
    <cellStyle name="20% - 3. jelölőszín 2" xfId="21"/>
    <cellStyle name="20% - 4. jelölőszín" xfId="22"/>
    <cellStyle name="20% - 4. jelölőszín 2" xfId="23"/>
    <cellStyle name="20% - 5. jelölőszín" xfId="24"/>
    <cellStyle name="20% - 5. jelölőszín 2" xfId="25"/>
    <cellStyle name="20% - 6. jelölőszín" xfId="26"/>
    <cellStyle name="20% - 6. jelölőszín 2" xfId="27"/>
    <cellStyle name="20% - Accent1" xfId="28"/>
    <cellStyle name="20% - Accent1 2" xfId="29"/>
    <cellStyle name="20% - Accent2" xfId="30"/>
    <cellStyle name="20% - Accent2 2" xfId="31"/>
    <cellStyle name="20% - Accent3" xfId="32"/>
    <cellStyle name="20% - Accent3 2" xfId="33"/>
    <cellStyle name="20% - Accent4" xfId="34"/>
    <cellStyle name="20% - Accent4 2" xfId="35"/>
    <cellStyle name="20% - Accent5" xfId="36"/>
    <cellStyle name="20% - Accent5 2" xfId="37"/>
    <cellStyle name="20% - Accent6" xfId="38"/>
    <cellStyle name="20% - Accent6 2" xfId="39"/>
    <cellStyle name="20% - Énfasis1" xfId="40"/>
    <cellStyle name="20% - Énfasis2" xfId="41"/>
    <cellStyle name="20% - Énfasis3" xfId="42"/>
    <cellStyle name="20% - Énfasis4" xfId="43"/>
    <cellStyle name="20% - Énfasis5" xfId="44"/>
    <cellStyle name="20% - Énfasis6" xfId="45"/>
    <cellStyle name="40% - 1. jelölőszín" xfId="46"/>
    <cellStyle name="40% - 1. jelölőszín 2" xfId="47"/>
    <cellStyle name="40% - 2. jelölőszín" xfId="48"/>
    <cellStyle name="40% - 2. jelölőszín 2" xfId="49"/>
    <cellStyle name="40% - 3. jelölőszín" xfId="50"/>
    <cellStyle name="40% - 3. jelölőszín 2" xfId="51"/>
    <cellStyle name="40% - 4. jelölőszín" xfId="52"/>
    <cellStyle name="40% - 4. jelölőszín 2" xfId="53"/>
    <cellStyle name="40% - 5. jelölőszín" xfId="54"/>
    <cellStyle name="40% - 5. jelölőszín 2" xfId="55"/>
    <cellStyle name="40% - 6. jelölőszín" xfId="56"/>
    <cellStyle name="40% - 6. jelölőszín 2" xfId="57"/>
    <cellStyle name="40% - Accent1" xfId="58"/>
    <cellStyle name="40% - Accent1 2" xfId="59"/>
    <cellStyle name="40% - Accent2" xfId="60"/>
    <cellStyle name="40% - Accent2 2" xfId="61"/>
    <cellStyle name="40% - Accent3" xfId="62"/>
    <cellStyle name="40% - Accent3 2" xfId="63"/>
    <cellStyle name="40% - Accent4" xfId="64"/>
    <cellStyle name="40% - Accent4 2" xfId="65"/>
    <cellStyle name="40% - Accent5" xfId="66"/>
    <cellStyle name="40% - Accent5 2" xfId="67"/>
    <cellStyle name="40% - Accent6" xfId="68"/>
    <cellStyle name="40% - Accent6 2" xfId="69"/>
    <cellStyle name="40% - Énfasis1" xfId="70"/>
    <cellStyle name="40% - Énfasis2" xfId="71"/>
    <cellStyle name="40% - Énfasis3" xfId="72"/>
    <cellStyle name="40% - Énfasis4" xfId="73"/>
    <cellStyle name="40% - Énfasis5" xfId="74"/>
    <cellStyle name="40% - Énfasis6" xfId="75"/>
    <cellStyle name="60% - 1. jelölőszín" xfId="76"/>
    <cellStyle name="60% - 2. jelölőszín" xfId="77"/>
    <cellStyle name="60% - 3. jelölőszín" xfId="78"/>
    <cellStyle name="60% - 4. jelölőszín" xfId="79"/>
    <cellStyle name="60% - 5. jelölőszín" xfId="80"/>
    <cellStyle name="60% - 6. jelölőszín" xfId="81"/>
    <cellStyle name="60% - Accent1" xfId="82"/>
    <cellStyle name="60% - Accent1 2" xfId="83"/>
    <cellStyle name="60% - Accent2" xfId="84"/>
    <cellStyle name="60% - Accent2 2" xfId="85"/>
    <cellStyle name="60% - Accent3" xfId="86"/>
    <cellStyle name="60% - Accent3 2" xfId="87"/>
    <cellStyle name="60% - Accent4" xfId="88"/>
    <cellStyle name="60% - Accent4 2" xfId="89"/>
    <cellStyle name="60% - Accent5" xfId="90"/>
    <cellStyle name="60% - Accent5 2" xfId="91"/>
    <cellStyle name="60% - Accent6" xfId="92"/>
    <cellStyle name="60% - Accent6 2" xfId="93"/>
    <cellStyle name="60% - Énfasis1" xfId="94"/>
    <cellStyle name="60% - Énfasis2" xfId="95"/>
    <cellStyle name="60% - Énfasis3" xfId="96"/>
    <cellStyle name="60% - Énfasis4" xfId="97"/>
    <cellStyle name="60% - Énfasis5" xfId="98"/>
    <cellStyle name="60% - Énfasis6" xfId="99"/>
    <cellStyle name="Accent1" xfId="100"/>
    <cellStyle name="Accent1 2" xfId="101"/>
    <cellStyle name="Accent2" xfId="102"/>
    <cellStyle name="Accent2 2" xfId="103"/>
    <cellStyle name="Accent3" xfId="104"/>
    <cellStyle name="Accent3 2" xfId="105"/>
    <cellStyle name="Accent4" xfId="106"/>
    <cellStyle name="Accent4 2" xfId="107"/>
    <cellStyle name="Accent5" xfId="108"/>
    <cellStyle name="Accent5 2" xfId="109"/>
    <cellStyle name="Accent6" xfId="110"/>
    <cellStyle name="Accent6 2" xfId="111"/>
    <cellStyle name="Bad" xfId="112"/>
    <cellStyle name="Bad 2" xfId="113"/>
    <cellStyle name="Bevitel" xfId="114"/>
    <cellStyle name="Buena" xfId="115"/>
    <cellStyle name="Calculation" xfId="116"/>
    <cellStyle name="Calculation 2" xfId="117"/>
    <cellStyle name="Cálculo" xfId="118"/>
    <cellStyle name="Celda de comprobación" xfId="119"/>
    <cellStyle name="Celda vinculada" xfId="120"/>
    <cellStyle name="Check Cell" xfId="121"/>
    <cellStyle name="Check Cell 2" xfId="122"/>
    <cellStyle name="checkExposure" xfId="123"/>
    <cellStyle name="Cím" xfId="124"/>
    <cellStyle name="Címsor 1" xfId="125"/>
    <cellStyle name="Címsor 2" xfId="126"/>
    <cellStyle name="Címsor 3" xfId="127"/>
    <cellStyle name="Címsor 4" xfId="128"/>
    <cellStyle name="Ellenőrzőcella" xfId="129"/>
    <cellStyle name="Encabezado 4" xfId="130"/>
    <cellStyle name="Énfasis1" xfId="131"/>
    <cellStyle name="Énfasis2" xfId="132"/>
    <cellStyle name="Énfasis3" xfId="133"/>
    <cellStyle name="Énfasis4" xfId="134"/>
    <cellStyle name="Énfasis5" xfId="135"/>
    <cellStyle name="Énfasis6" xfId="136"/>
    <cellStyle name="Entrada" xfId="137"/>
    <cellStyle name="Explanatory Text" xfId="138"/>
    <cellStyle name="Explanatory Text 2" xfId="139"/>
    <cellStyle name="Figyelmeztetés" xfId="140"/>
    <cellStyle name="Good" xfId="141"/>
    <cellStyle name="Good 2" xfId="142"/>
    <cellStyle name="Good_h-obrasci-izvjestaji-jamstveni-kapital-kapitalni-zahtjevi" xfId="143"/>
    <cellStyle name="greyed" xfId="144"/>
    <cellStyle name="Heading 1" xfId="145"/>
    <cellStyle name="Heading 1 2" xfId="146"/>
    <cellStyle name="Heading 2" xfId="147"/>
    <cellStyle name="Heading 2 2" xfId="148"/>
    <cellStyle name="Heading 3" xfId="149"/>
    <cellStyle name="Heading 3 2" xfId="150"/>
    <cellStyle name="Heading 4" xfId="151"/>
    <cellStyle name="Heading 4 2" xfId="152"/>
    <cellStyle name="HeadingTable" xfId="153"/>
    <cellStyle name="highlightExposure" xfId="154"/>
    <cellStyle name="highlightPD" xfId="155"/>
    <cellStyle name="highlightPercentage" xfId="156"/>
    <cellStyle name="highlightText" xfId="157"/>
    <cellStyle name="Hipervínculo 2" xfId="158"/>
    <cellStyle name="Hivatkozott cella" xfId="159"/>
    <cellStyle name="Hyperlink 2" xfId="160"/>
    <cellStyle name="Hyperlink 3" xfId="161"/>
    <cellStyle name="Hyperlink 3 2" xfId="162"/>
    <cellStyle name="Hyperlink_20090914_1805 Meneau_COREP ON COREP amendments (GSD) + FR" xfId="163"/>
    <cellStyle name="Incorrecto" xfId="164"/>
    <cellStyle name="Input" xfId="165"/>
    <cellStyle name="Input 2" xfId="166"/>
    <cellStyle name="inputDate" xfId="167"/>
    <cellStyle name="inputExposure" xfId="168"/>
    <cellStyle name="inputMaturity" xfId="169"/>
    <cellStyle name="inputParameterE" xfId="170"/>
    <cellStyle name="inputPD" xfId="171"/>
    <cellStyle name="inputPercentage" xfId="172"/>
    <cellStyle name="inputPercentageL" xfId="173"/>
    <cellStyle name="inputPercentageS" xfId="174"/>
    <cellStyle name="inputSelection" xfId="175"/>
    <cellStyle name="inputText" xfId="176"/>
    <cellStyle name="Jegyzet" xfId="177"/>
    <cellStyle name="Jelölőszín (1)" xfId="178"/>
    <cellStyle name="Jelölőszín (2)" xfId="179"/>
    <cellStyle name="Jelölőszín (3)" xfId="180"/>
    <cellStyle name="Jelölőszín (4)" xfId="181"/>
    <cellStyle name="Jelölőszín (5)" xfId="182"/>
    <cellStyle name="Jelölőszín (6)" xfId="183"/>
    <cellStyle name="Jó" xfId="184"/>
    <cellStyle name="Kimenet" xfId="185"/>
    <cellStyle name="Lien hypertexte 2" xfId="186"/>
    <cellStyle name="Lien hypertexte 3" xfId="187"/>
    <cellStyle name="Linked Cell" xfId="188"/>
    <cellStyle name="Linked Cell 2" xfId="189"/>
    <cellStyle name="Magyarázó szöveg" xfId="190"/>
    <cellStyle name="Millares 2" xfId="191"/>
    <cellStyle name="Millares 2 2" xfId="192"/>
    <cellStyle name="Millares 3" xfId="193"/>
    <cellStyle name="Millares 3 2" xfId="194"/>
    <cellStyle name="Navadno_List1" xfId="195"/>
    <cellStyle name="Neutral" xfId="196"/>
    <cellStyle name="Neutral 2" xfId="197"/>
    <cellStyle name="Normal 2" xfId="198"/>
    <cellStyle name="Normal 2 2" xfId="199"/>
    <cellStyle name="Normal 2 2 2" xfId="200"/>
    <cellStyle name="Normal 2 2 3" xfId="201"/>
    <cellStyle name="Normal 2 2 3 2" xfId="202"/>
    <cellStyle name="Normal 2 2_COREP GL04rev3" xfId="203"/>
    <cellStyle name="Normal 2 3" xfId="204"/>
    <cellStyle name="Normal 2 4" xfId="205"/>
    <cellStyle name="Normal 2_~0149226" xfId="206"/>
    <cellStyle name="Normal 3" xfId="207"/>
    <cellStyle name="Normal 3 2" xfId="208"/>
    <cellStyle name="Normal 3 3" xfId="209"/>
    <cellStyle name="Normal 3 4" xfId="210"/>
    <cellStyle name="Normal 3_~1520012" xfId="211"/>
    <cellStyle name="Normal 4" xfId="212"/>
    <cellStyle name="Normal 5" xfId="213"/>
    <cellStyle name="Normal 5 2" xfId="214"/>
    <cellStyle name="Normal 6" xfId="215"/>
    <cellStyle name="Normal 7" xfId="216"/>
    <cellStyle name="Normal_03 STA 2" xfId="217"/>
    <cellStyle name="Normal_03 STA 3" xfId="218"/>
    <cellStyle name="Normal_05 STA SEC 2 2" xfId="219"/>
    <cellStyle name="Normal_17 MKR IM 2 2" xfId="220"/>
    <cellStyle name="Normal_IK1" xfId="221"/>
    <cellStyle name="Normal_IK1 2" xfId="222"/>
    <cellStyle name="Normal_IKR" xfId="223"/>
    <cellStyle name="Normal_MKR - Market risks 2" xfId="224"/>
    <cellStyle name="Normal_obrasc IR 04.11.02" xfId="225"/>
    <cellStyle name="Normal_Sheet2" xfId="226"/>
    <cellStyle name="Normale_2011 04 14 Templates for stress test_bcl" xfId="227"/>
    <cellStyle name="Notas" xfId="228"/>
    <cellStyle name="Note" xfId="229"/>
    <cellStyle name="Note 2" xfId="230"/>
    <cellStyle name="Note_h-obrasci-izvjestaji-jamstveni-kapital-kapitalni-zahtjevi" xfId="231"/>
    <cellStyle name="Obično 2" xfId="232"/>
    <cellStyle name="Obično 3" xfId="233"/>
    <cellStyle name="Obično 3 2" xfId="234"/>
    <cellStyle name="Obično 3 3" xfId="235"/>
    <cellStyle name="Obično 4" xfId="236"/>
    <cellStyle name="Obično 5" xfId="237"/>
    <cellStyle name="Obično 6" xfId="238"/>
    <cellStyle name="Obično 7" xfId="239"/>
    <cellStyle name="optionalExposure" xfId="240"/>
    <cellStyle name="optionalMaturity" xfId="241"/>
    <cellStyle name="optionalPD" xfId="242"/>
    <cellStyle name="optionalPercentage" xfId="243"/>
    <cellStyle name="optionalPercentageL" xfId="244"/>
    <cellStyle name="optionalPercentageS" xfId="245"/>
    <cellStyle name="optionalSelection" xfId="246"/>
    <cellStyle name="optionalText" xfId="247"/>
    <cellStyle name="Összesen" xfId="248"/>
    <cellStyle name="Output" xfId="249"/>
    <cellStyle name="Output 2" xfId="250"/>
    <cellStyle name="Output_h-obrasci-izvjestaji-jamstveni-kapital-kapitalni-zahtjevi" xfId="251"/>
    <cellStyle name="Porcentual 2" xfId="252"/>
    <cellStyle name="Percent" xfId="253"/>
    <cellStyle name="Postotak 2" xfId="254"/>
    <cellStyle name="reviseExposure" xfId="255"/>
    <cellStyle name="Rossz" xfId="256"/>
    <cellStyle name="Salida" xfId="257"/>
    <cellStyle name="Semleges" xfId="258"/>
    <cellStyle name="showCheck" xfId="259"/>
    <cellStyle name="showExposure" xfId="260"/>
    <cellStyle name="showParameterE" xfId="261"/>
    <cellStyle name="showParameterS" xfId="262"/>
    <cellStyle name="showPD" xfId="263"/>
    <cellStyle name="showPercentage" xfId="264"/>
    <cellStyle name="showSelection" xfId="265"/>
    <cellStyle name="Standard 2" xfId="266"/>
    <cellStyle name="Standard 3" xfId="267"/>
    <cellStyle name="Standard 3 2" xfId="268"/>
    <cellStyle name="Standard 4" xfId="269"/>
    <cellStyle name="Standard_20100106 GL04rev2 Documentation of changes" xfId="270"/>
    <cellStyle name="Standard_20100129_1559 Jentsch_COREP ON 20100129 COREP preliminary proposal_CR SA" xfId="271"/>
    <cellStyle name="Standard_GL04_MKR_December 2007 2" xfId="272"/>
    <cellStyle name="sup2Date" xfId="273"/>
    <cellStyle name="sup2Int" xfId="274"/>
    <cellStyle name="sup2ParameterE" xfId="275"/>
    <cellStyle name="sup2Percentage" xfId="276"/>
    <cellStyle name="sup2PercentageL" xfId="277"/>
    <cellStyle name="sup2PercentageM" xfId="278"/>
    <cellStyle name="sup2Selection" xfId="279"/>
    <cellStyle name="sup2Text" xfId="280"/>
    <cellStyle name="sup3ParameterE" xfId="281"/>
    <cellStyle name="sup3Percentage" xfId="282"/>
    <cellStyle name="supDate" xfId="283"/>
    <cellStyle name="supFloat" xfId="284"/>
    <cellStyle name="supInt" xfId="285"/>
    <cellStyle name="supParameterE" xfId="286"/>
    <cellStyle name="supParameterS" xfId="287"/>
    <cellStyle name="supPD" xfId="288"/>
    <cellStyle name="supPercentage" xfId="289"/>
    <cellStyle name="supPercentageL" xfId="290"/>
    <cellStyle name="supPercentageM" xfId="291"/>
    <cellStyle name="supSelection" xfId="292"/>
    <cellStyle name="supText" xfId="293"/>
    <cellStyle name="Számítás" xfId="294"/>
    <cellStyle name="Texto de advertencia" xfId="295"/>
    <cellStyle name="Texto explicativo" xfId="296"/>
    <cellStyle name="Title" xfId="297"/>
    <cellStyle name="Title 2" xfId="298"/>
    <cellStyle name="Title_h-obrasci-izvjestaji-jamstveni-kapital-kapitalni-zahtjevi" xfId="299"/>
    <cellStyle name="Título" xfId="300"/>
    <cellStyle name="Título 1" xfId="301"/>
    <cellStyle name="Título 2" xfId="302"/>
    <cellStyle name="Título 3" xfId="303"/>
    <cellStyle name="Título_20091015 DE_Proposed amendments to CR SEC_MKR" xfId="304"/>
    <cellStyle name="Total" xfId="305"/>
    <cellStyle name="Total 2" xfId="306"/>
    <cellStyle name="Currency" xfId="307"/>
    <cellStyle name="Currency [0]" xfId="308"/>
    <cellStyle name="Warning Text" xfId="309"/>
    <cellStyle name="Warning Text 2" xfId="310"/>
    <cellStyle name="Warning Text_h-obrasci-izvjestaji-jamstveni-kapital-kapitalni-zahtjevi" xfId="311"/>
    <cellStyle name="Comma" xfId="312"/>
    <cellStyle name="Comma [0]" xfId="313"/>
    <cellStyle name="Zarez 2" xfId="314"/>
  </cellStyles>
  <dxfs count="3">
    <dxf>
      <fill>
        <patternFill>
          <bgColor rgb="FFFF0000"/>
        </patternFill>
      </fill>
    </dxf>
    <dxf>
      <font>
        <color theme="0"/>
      </font>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externalLink" Target="externalLinks/externalLink2.xml" /><Relationship Id="rId46" Type="http://schemas.openxmlformats.org/officeDocument/2006/relationships/externalLink" Target="externalLinks/externalLink3.xml" /><Relationship Id="rId47" Type="http://schemas.openxmlformats.org/officeDocument/2006/relationships/externalLink" Target="externalLinks/externalLink4.xml" /><Relationship Id="rId48" Type="http://schemas.openxmlformats.org/officeDocument/2006/relationships/externalLink" Target="externalLinks/externalLink5.xml" /><Relationship Id="rId4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CP06revAnnex1_workinprogres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arco%20Burroni\Banca%20d'Italia\Documents%20and%20Settings\Administrator\Desktop\CP06revAnnex1_workinprogres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CP06revAnnex1_workinprogres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rod\dfs\mng\users\home\Delavaljm\CBFA\COREP\sarah.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39_"/>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REP Implementation"/>
      <sheetName val="CR TB SETT"/>
      <sheetName val="Lists"/>
    </sheetNames>
    <sheetDataSet>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s>
    <sheetDataSet>
      <sheetData sheetId="6">
        <row r="5">
          <cell r="C5">
            <v>3</v>
          </cell>
        </row>
        <row r="6">
          <cell r="C6">
            <v>2</v>
          </cell>
        </row>
        <row r="7">
          <cell r="C7">
            <v>1</v>
          </cell>
        </row>
        <row r="8">
          <cell r="C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1"/>
  </sheetPr>
  <dimension ref="A1:B10"/>
  <sheetViews>
    <sheetView tabSelected="1" zoomScalePageLayoutView="0" workbookViewId="0" topLeftCell="A1">
      <selection activeCell="A5" sqref="A5"/>
    </sheetView>
  </sheetViews>
  <sheetFormatPr defaultColWidth="9.140625" defaultRowHeight="15"/>
  <cols>
    <col min="1" max="1" width="10.00390625" style="0" customWidth="1"/>
  </cols>
  <sheetData>
    <row r="1" spans="1:2" ht="15">
      <c r="A1" s="370"/>
      <c r="B1" s="370"/>
    </row>
    <row r="2" spans="1:2" ht="15">
      <c r="A2" s="369" t="s">
        <v>2</v>
      </c>
      <c r="B2" s="370"/>
    </row>
    <row r="3" spans="1:2" ht="15">
      <c r="A3" s="369" t="s">
        <v>3</v>
      </c>
      <c r="B3" s="370"/>
    </row>
    <row r="4" spans="1:2" ht="15">
      <c r="A4" s="370"/>
      <c r="B4" s="370"/>
    </row>
    <row r="5" spans="1:2" ht="15">
      <c r="A5" s="370" t="s">
        <v>10</v>
      </c>
      <c r="B5" s="370" t="s">
        <v>4</v>
      </c>
    </row>
    <row r="6" spans="1:2" ht="15">
      <c r="A6" s="370"/>
      <c r="B6" s="370" t="s">
        <v>5</v>
      </c>
    </row>
    <row r="7" spans="1:2" ht="15">
      <c r="A7" s="370"/>
      <c r="B7" s="370" t="s">
        <v>6</v>
      </c>
    </row>
    <row r="8" spans="1:2" ht="15">
      <c r="A8" s="370"/>
      <c r="B8" s="370" t="s">
        <v>7</v>
      </c>
    </row>
    <row r="9" spans="1:2" ht="15">
      <c r="A9" s="370"/>
      <c r="B9" s="370" t="s">
        <v>8</v>
      </c>
    </row>
    <row r="10" spans="1:2" ht="15">
      <c r="A10" s="370"/>
      <c r="B10" s="370" t="s">
        <v>9</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B2:R71"/>
  <sheetViews>
    <sheetView view="pageBreakPreview" zoomScale="60" zoomScaleNormal="60" zoomScalePageLayoutView="0" workbookViewId="0" topLeftCell="D1">
      <selection activeCell="J10" sqref="J10"/>
    </sheetView>
  </sheetViews>
  <sheetFormatPr defaultColWidth="8.7109375" defaultRowHeight="15"/>
  <cols>
    <col min="1" max="1" width="5.421875" style="620" customWidth="1"/>
    <col min="2" max="2" width="8.7109375" style="620" customWidth="1"/>
    <col min="3" max="4" width="41.8515625" style="620" customWidth="1"/>
    <col min="5" max="5" width="106.28125" style="620" customWidth="1"/>
    <col min="6" max="6" width="117.140625" style="620" customWidth="1"/>
    <col min="7" max="7" width="11.421875" style="620" customWidth="1"/>
    <col min="8" max="8" width="76.57421875" style="620" customWidth="1"/>
    <col min="9" max="254" width="11.421875" style="620" customWidth="1"/>
    <col min="255" max="255" width="5.421875" style="620" customWidth="1"/>
    <col min="256" max="16384" width="8.7109375" style="620" customWidth="1"/>
  </cols>
  <sheetData>
    <row r="2" spans="2:4" ht="18">
      <c r="B2" s="670" t="s">
        <v>1901</v>
      </c>
      <c r="C2" s="669"/>
      <c r="D2" s="669"/>
    </row>
    <row r="3" spans="2:4" ht="15.75" thickBot="1">
      <c r="B3" s="668"/>
      <c r="C3" s="667"/>
      <c r="D3" s="667"/>
    </row>
    <row r="4" spans="2:6" ht="19.5">
      <c r="B4" s="666" t="s">
        <v>1120</v>
      </c>
      <c r="C4" s="665" t="s">
        <v>2199</v>
      </c>
      <c r="D4" s="665" t="s">
        <v>1119</v>
      </c>
      <c r="E4" s="664" t="s">
        <v>1118</v>
      </c>
      <c r="F4" s="663" t="s">
        <v>1117</v>
      </c>
    </row>
    <row r="5" spans="2:18" ht="19.5" customHeight="1">
      <c r="B5" s="657"/>
      <c r="C5" s="656" t="s">
        <v>1116</v>
      </c>
      <c r="D5" s="656" t="s">
        <v>1115</v>
      </c>
      <c r="E5" s="662" t="s">
        <v>1116</v>
      </c>
      <c r="F5" s="634" t="s">
        <v>1115</v>
      </c>
      <c r="G5" s="661"/>
      <c r="H5" s="661"/>
      <c r="I5" s="661"/>
      <c r="J5" s="660"/>
      <c r="K5" s="660"/>
      <c r="L5" s="660"/>
      <c r="M5" s="660"/>
      <c r="N5" s="660"/>
      <c r="O5" s="660"/>
      <c r="P5" s="660"/>
      <c r="Q5" s="660"/>
      <c r="R5" s="660"/>
    </row>
    <row r="6" spans="2:6" ht="115.5" customHeight="1">
      <c r="B6" s="659" t="s">
        <v>1114</v>
      </c>
      <c r="C6" s="641" t="s">
        <v>1113</v>
      </c>
      <c r="D6" s="640" t="s">
        <v>1112</v>
      </c>
      <c r="E6" s="647" t="s">
        <v>1111</v>
      </c>
      <c r="F6" s="653" t="s">
        <v>1110</v>
      </c>
    </row>
    <row r="7" spans="2:8" ht="180" customHeight="1">
      <c r="B7" s="642" t="s">
        <v>1109</v>
      </c>
      <c r="C7" s="641" t="s">
        <v>1108</v>
      </c>
      <c r="D7" s="640" t="s">
        <v>1107</v>
      </c>
      <c r="E7" s="640" t="s">
        <v>1106</v>
      </c>
      <c r="F7" s="643" t="s">
        <v>1105</v>
      </c>
      <c r="H7" s="654"/>
    </row>
    <row r="8" spans="2:6" ht="35.25" customHeight="1">
      <c r="B8" s="642" t="s">
        <v>1935</v>
      </c>
      <c r="C8" s="641" t="s">
        <v>1104</v>
      </c>
      <c r="D8" s="640" t="s">
        <v>1103</v>
      </c>
      <c r="E8" s="640" t="s">
        <v>1102</v>
      </c>
      <c r="F8" s="643" t="s">
        <v>1101</v>
      </c>
    </row>
    <row r="9" spans="2:6" ht="52.5" customHeight="1">
      <c r="B9" s="658"/>
      <c r="C9" s="641" t="s">
        <v>1100</v>
      </c>
      <c r="D9" s="640" t="s">
        <v>1099</v>
      </c>
      <c r="E9" s="640" t="s">
        <v>1098</v>
      </c>
      <c r="F9" s="643" t="s">
        <v>1097</v>
      </c>
    </row>
    <row r="10" spans="2:6" ht="36.75" customHeight="1">
      <c r="B10" s="658" t="s">
        <v>1938</v>
      </c>
      <c r="C10" s="641" t="s">
        <v>1096</v>
      </c>
      <c r="D10" s="640" t="s">
        <v>1095</v>
      </c>
      <c r="E10" s="640" t="s">
        <v>1094</v>
      </c>
      <c r="F10" s="643" t="s">
        <v>1093</v>
      </c>
    </row>
    <row r="11" spans="2:6" ht="31.5" customHeight="1">
      <c r="B11" s="658" t="s">
        <v>1941</v>
      </c>
      <c r="C11" s="641" t="s">
        <v>1092</v>
      </c>
      <c r="D11" s="639" t="s">
        <v>1091</v>
      </c>
      <c r="E11" s="639"/>
      <c r="F11" s="648"/>
    </row>
    <row r="12" spans="2:6" ht="25.5" customHeight="1">
      <c r="B12" s="657"/>
      <c r="C12" s="655" t="s">
        <v>1090</v>
      </c>
      <c r="D12" s="656" t="s">
        <v>1089</v>
      </c>
      <c r="E12" s="655" t="s">
        <v>1090</v>
      </c>
      <c r="F12" s="634" t="s">
        <v>1089</v>
      </c>
    </row>
    <row r="13" spans="2:6" ht="57.75" customHeight="1">
      <c r="B13" s="642" t="s">
        <v>1923</v>
      </c>
      <c r="C13" s="654" t="s">
        <v>1088</v>
      </c>
      <c r="D13" s="641" t="s">
        <v>1087</v>
      </c>
      <c r="E13" s="647" t="s">
        <v>1086</v>
      </c>
      <c r="F13" s="653" t="s">
        <v>1085</v>
      </c>
    </row>
    <row r="14" spans="2:6" ht="30">
      <c r="B14" s="642" t="s">
        <v>1084</v>
      </c>
      <c r="C14" s="652" t="s">
        <v>1083</v>
      </c>
      <c r="D14" s="651" t="s">
        <v>1863</v>
      </c>
      <c r="E14" s="640" t="s">
        <v>1082</v>
      </c>
      <c r="F14" s="643" t="s">
        <v>1081</v>
      </c>
    </row>
    <row r="15" spans="2:6" ht="30">
      <c r="B15" s="642" t="s">
        <v>1080</v>
      </c>
      <c r="C15" s="652" t="s">
        <v>1079</v>
      </c>
      <c r="D15" s="651" t="s">
        <v>1861</v>
      </c>
      <c r="E15" s="640" t="s">
        <v>1078</v>
      </c>
      <c r="F15" s="643" t="s">
        <v>1077</v>
      </c>
    </row>
    <row r="16" spans="2:6" ht="45">
      <c r="B16" s="642" t="s">
        <v>1926</v>
      </c>
      <c r="C16" s="650" t="s">
        <v>1076</v>
      </c>
      <c r="D16" s="649" t="s">
        <v>1075</v>
      </c>
      <c r="E16" s="640" t="s">
        <v>1074</v>
      </c>
      <c r="F16" s="643" t="s">
        <v>1073</v>
      </c>
    </row>
    <row r="17" spans="2:6" ht="15">
      <c r="B17" s="642" t="s">
        <v>1929</v>
      </c>
      <c r="C17" s="641" t="s">
        <v>1065</v>
      </c>
      <c r="D17" s="640" t="s">
        <v>1064</v>
      </c>
      <c r="E17" s="640" t="s">
        <v>1071</v>
      </c>
      <c r="F17" s="643" t="s">
        <v>1072</v>
      </c>
    </row>
    <row r="18" spans="2:6" ht="15">
      <c r="B18" s="642" t="s">
        <v>1944</v>
      </c>
      <c r="C18" s="641" t="s">
        <v>1063</v>
      </c>
      <c r="D18" s="640" t="s">
        <v>1062</v>
      </c>
      <c r="E18" s="639" t="s">
        <v>1071</v>
      </c>
      <c r="F18" s="643" t="s">
        <v>1070</v>
      </c>
    </row>
    <row r="19" spans="2:6" ht="15">
      <c r="B19" s="642" t="s">
        <v>1956</v>
      </c>
      <c r="C19" s="641" t="s">
        <v>1061</v>
      </c>
      <c r="D19" s="640" t="s">
        <v>1060</v>
      </c>
      <c r="E19" s="647" t="s">
        <v>1071</v>
      </c>
      <c r="F19" s="643" t="s">
        <v>1070</v>
      </c>
    </row>
    <row r="20" spans="2:6" ht="45">
      <c r="B20" s="642" t="s">
        <v>1982</v>
      </c>
      <c r="C20" s="641" t="s">
        <v>1069</v>
      </c>
      <c r="D20" s="640" t="s">
        <v>1068</v>
      </c>
      <c r="E20" s="640" t="s">
        <v>1067</v>
      </c>
      <c r="F20" s="643" t="s">
        <v>1066</v>
      </c>
    </row>
    <row r="21" spans="2:6" ht="15">
      <c r="B21" s="642" t="s">
        <v>1985</v>
      </c>
      <c r="C21" s="641" t="s">
        <v>1065</v>
      </c>
      <c r="D21" s="640" t="s">
        <v>1064</v>
      </c>
      <c r="E21" s="640" t="s">
        <v>1059</v>
      </c>
      <c r="F21" s="643" t="s">
        <v>1058</v>
      </c>
    </row>
    <row r="22" spans="2:6" ht="15">
      <c r="B22" s="642" t="s">
        <v>1988</v>
      </c>
      <c r="C22" s="641" t="s">
        <v>1063</v>
      </c>
      <c r="D22" s="640" t="s">
        <v>1062</v>
      </c>
      <c r="E22" s="640" t="s">
        <v>1059</v>
      </c>
      <c r="F22" s="643" t="s">
        <v>1058</v>
      </c>
    </row>
    <row r="23" spans="2:6" ht="15">
      <c r="B23" s="642" t="s">
        <v>1991</v>
      </c>
      <c r="C23" s="641" t="s">
        <v>1061</v>
      </c>
      <c r="D23" s="640" t="s">
        <v>1060</v>
      </c>
      <c r="E23" s="640" t="s">
        <v>1059</v>
      </c>
      <c r="F23" s="643" t="s">
        <v>1058</v>
      </c>
    </row>
    <row r="24" spans="2:6" ht="63" customHeight="1">
      <c r="B24" s="642" t="s">
        <v>1994</v>
      </c>
      <c r="C24" s="641" t="s">
        <v>1057</v>
      </c>
      <c r="D24" s="640" t="s">
        <v>1056</v>
      </c>
      <c r="E24" s="639" t="s">
        <v>1046</v>
      </c>
      <c r="F24" s="648" t="s">
        <v>1055</v>
      </c>
    </row>
    <row r="25" spans="2:6" ht="64.5" customHeight="1">
      <c r="B25" s="642" t="s">
        <v>1997</v>
      </c>
      <c r="C25" s="646" t="s">
        <v>1054</v>
      </c>
      <c r="D25" s="645" t="s">
        <v>1053</v>
      </c>
      <c r="E25" s="647" t="s">
        <v>1046</v>
      </c>
      <c r="F25" s="644" t="s">
        <v>1045</v>
      </c>
    </row>
    <row r="26" spans="2:6" ht="60" customHeight="1">
      <c r="B26" s="642" t="s">
        <v>2000</v>
      </c>
      <c r="C26" s="646" t="s">
        <v>1052</v>
      </c>
      <c r="D26" s="645" t="s">
        <v>1051</v>
      </c>
      <c r="E26" s="640" t="s">
        <v>1046</v>
      </c>
      <c r="F26" s="644" t="s">
        <v>1045</v>
      </c>
    </row>
    <row r="27" spans="2:6" ht="60.75" customHeight="1">
      <c r="B27" s="642" t="s">
        <v>2012</v>
      </c>
      <c r="C27" s="646" t="s">
        <v>1050</v>
      </c>
      <c r="D27" s="645" t="s">
        <v>1049</v>
      </c>
      <c r="E27" s="640" t="s">
        <v>1046</v>
      </c>
      <c r="F27" s="644" t="s">
        <v>1045</v>
      </c>
    </row>
    <row r="28" spans="2:6" ht="63" customHeight="1">
      <c r="B28" s="642" t="s">
        <v>2015</v>
      </c>
      <c r="C28" s="646" t="s">
        <v>1048</v>
      </c>
      <c r="D28" s="645" t="s">
        <v>1047</v>
      </c>
      <c r="E28" s="640" t="s">
        <v>1046</v>
      </c>
      <c r="F28" s="644" t="s">
        <v>1045</v>
      </c>
    </row>
    <row r="29" spans="2:6" ht="262.5" customHeight="1">
      <c r="B29" s="642" t="s">
        <v>2021</v>
      </c>
      <c r="C29" s="641" t="s">
        <v>1044</v>
      </c>
      <c r="D29" s="640" t="s">
        <v>1043</v>
      </c>
      <c r="E29" s="640" t="s">
        <v>1042</v>
      </c>
      <c r="F29" s="643" t="s">
        <v>1041</v>
      </c>
    </row>
    <row r="30" spans="2:6" ht="165.75" thickBot="1">
      <c r="B30" s="642" t="s">
        <v>2024</v>
      </c>
      <c r="C30" s="641" t="s">
        <v>1040</v>
      </c>
      <c r="D30" s="640" t="s">
        <v>1039</v>
      </c>
      <c r="E30" s="639" t="s">
        <v>1038</v>
      </c>
      <c r="F30" s="638" t="s">
        <v>1037</v>
      </c>
    </row>
    <row r="31" spans="2:6" ht="18" customHeight="1">
      <c r="B31" s="637"/>
      <c r="C31" s="635" t="s">
        <v>1036</v>
      </c>
      <c r="D31" s="636" t="s">
        <v>1035</v>
      </c>
      <c r="E31" s="635" t="s">
        <v>1036</v>
      </c>
      <c r="F31" s="634" t="s">
        <v>1035</v>
      </c>
    </row>
    <row r="32" spans="2:6" s="628" customFormat="1" ht="51" customHeight="1" thickBot="1">
      <c r="B32" s="633"/>
      <c r="C32" s="632" t="s">
        <v>1034</v>
      </c>
      <c r="D32" s="631" t="s">
        <v>1033</v>
      </c>
      <c r="E32" s="630" t="s">
        <v>1032</v>
      </c>
      <c r="F32" s="629" t="s">
        <v>1031</v>
      </c>
    </row>
    <row r="34" ht="15">
      <c r="B34" s="627" t="s">
        <v>1030</v>
      </c>
    </row>
    <row r="35" ht="15">
      <c r="B35" s="627"/>
    </row>
    <row r="36" ht="15">
      <c r="B36" s="627" t="s">
        <v>1029</v>
      </c>
    </row>
    <row r="37" ht="15">
      <c r="B37" s="627"/>
    </row>
    <row r="38" ht="15">
      <c r="B38" s="627" t="s">
        <v>1028</v>
      </c>
    </row>
    <row r="39" ht="15">
      <c r="B39" s="627" t="s">
        <v>1920</v>
      </c>
    </row>
    <row r="40" ht="15">
      <c r="B40" s="627"/>
    </row>
    <row r="41" ht="15">
      <c r="B41" s="627" t="s">
        <v>1919</v>
      </c>
    </row>
    <row r="42" ht="15">
      <c r="B42" s="624"/>
    </row>
    <row r="43" ht="15">
      <c r="B43" s="624" t="s">
        <v>1918</v>
      </c>
    </row>
    <row r="44" ht="15">
      <c r="B44" s="624"/>
    </row>
    <row r="45" ht="15">
      <c r="B45" s="624" t="s">
        <v>1917</v>
      </c>
    </row>
    <row r="46" ht="15">
      <c r="B46" s="624"/>
    </row>
    <row r="47" spans="2:5" ht="15">
      <c r="B47" s="625" t="s">
        <v>1916</v>
      </c>
      <c r="C47" s="626"/>
      <c r="D47" s="626"/>
      <c r="E47" s="626"/>
    </row>
    <row r="48" ht="15">
      <c r="B48" s="624"/>
    </row>
    <row r="49" ht="15">
      <c r="B49" s="624" t="s">
        <v>1915</v>
      </c>
    </row>
    <row r="50" ht="15">
      <c r="B50" s="624" t="s">
        <v>1914</v>
      </c>
    </row>
    <row r="51" ht="15">
      <c r="B51" s="624"/>
    </row>
    <row r="52" spans="2:6" ht="15">
      <c r="B52" s="625" t="s">
        <v>1913</v>
      </c>
      <c r="C52" s="621"/>
      <c r="D52" s="621"/>
      <c r="E52" s="621"/>
      <c r="F52" s="621"/>
    </row>
    <row r="53" spans="2:6" ht="15">
      <c r="B53" s="625"/>
      <c r="C53" s="621"/>
      <c r="D53" s="621"/>
      <c r="E53" s="621"/>
      <c r="F53" s="621"/>
    </row>
    <row r="54" spans="2:6" ht="15">
      <c r="B54" s="624" t="s">
        <v>1912</v>
      </c>
      <c r="C54" s="621"/>
      <c r="D54" s="621"/>
      <c r="E54" s="621"/>
      <c r="F54" s="621"/>
    </row>
    <row r="55" spans="2:6" ht="15">
      <c r="B55" s="625"/>
      <c r="C55" s="621"/>
      <c r="D55" s="621"/>
      <c r="E55" s="621"/>
      <c r="F55" s="621"/>
    </row>
    <row r="56" ht="15">
      <c r="B56" s="625" t="s">
        <v>1911</v>
      </c>
    </row>
    <row r="57" ht="15">
      <c r="B57" s="624"/>
    </row>
    <row r="58" ht="15">
      <c r="B58" s="624" t="s">
        <v>1910</v>
      </c>
    </row>
    <row r="59" ht="15">
      <c r="B59" s="624" t="s">
        <v>1909</v>
      </c>
    </row>
    <row r="60" ht="15">
      <c r="B60" s="624"/>
    </row>
    <row r="61" spans="2:6" ht="15">
      <c r="B61" s="623" t="s">
        <v>1908</v>
      </c>
      <c r="C61" s="621"/>
      <c r="D61" s="621"/>
      <c r="E61" s="621"/>
      <c r="F61" s="621"/>
    </row>
    <row r="62" spans="2:6" ht="15">
      <c r="B62" s="623" t="s">
        <v>1907</v>
      </c>
      <c r="C62" s="621"/>
      <c r="D62" s="621"/>
      <c r="E62" s="621"/>
      <c r="F62" s="621"/>
    </row>
    <row r="63" spans="2:6" ht="15">
      <c r="B63" s="621"/>
      <c r="C63" s="622"/>
      <c r="D63" s="622"/>
      <c r="E63" s="622"/>
      <c r="F63" s="622"/>
    </row>
    <row r="64" spans="2:6" ht="15">
      <c r="B64" s="623" t="s">
        <v>1906</v>
      </c>
      <c r="C64" s="622"/>
      <c r="D64" s="622"/>
      <c r="E64" s="622"/>
      <c r="F64" s="621"/>
    </row>
    <row r="65" spans="2:6" ht="15">
      <c r="B65" s="623" t="s">
        <v>1905</v>
      </c>
      <c r="C65" s="622"/>
      <c r="D65" s="622"/>
      <c r="E65" s="622"/>
      <c r="F65" s="621"/>
    </row>
    <row r="67" ht="15">
      <c r="B67" s="537"/>
    </row>
    <row r="68" ht="15">
      <c r="B68" s="536" t="s">
        <v>1904</v>
      </c>
    </row>
    <row r="69" ht="15">
      <c r="B69" s="536"/>
    </row>
    <row r="70" ht="15">
      <c r="B70" s="536" t="s">
        <v>1903</v>
      </c>
    </row>
    <row r="71" ht="15">
      <c r="B71" s="536" t="s">
        <v>1902</v>
      </c>
    </row>
  </sheetData>
  <sheetProtection/>
  <printOptions horizontalCentered="1"/>
  <pageMargins left="0.18" right="0.17" top="0.44" bottom="0.42" header="0.24" footer="0.28"/>
  <pageSetup fitToHeight="2" fitToWidth="1" horizontalDpi="600" verticalDpi="600" orientation="portrait" paperSize="9" scale="31" r:id="rId1"/>
  <headerFooter alignWithMargins="0">
    <oddFooter>&amp;L&amp;F&amp;C&amp;A&amp;R&amp;D</oddFoot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A2:M48"/>
  <sheetViews>
    <sheetView zoomScale="50" zoomScaleNormal="50" zoomScalePageLayoutView="0" workbookViewId="0" topLeftCell="A1">
      <selection activeCell="J10" sqref="J10"/>
    </sheetView>
  </sheetViews>
  <sheetFormatPr defaultColWidth="11.421875" defaultRowHeight="15"/>
  <cols>
    <col min="1" max="1" width="15.421875" style="672" customWidth="1"/>
    <col min="2" max="2" width="5.8515625" style="671" customWidth="1"/>
    <col min="3" max="3" width="6.7109375" style="671" customWidth="1"/>
    <col min="4" max="4" width="42.00390625" style="671" customWidth="1"/>
    <col min="5" max="5" width="53.7109375" style="671" customWidth="1"/>
    <col min="6" max="10" width="22.7109375" style="672" customWidth="1"/>
    <col min="11" max="13" width="22.7109375" style="671" customWidth="1"/>
    <col min="14" max="16384" width="11.421875" style="671" customWidth="1"/>
  </cols>
  <sheetData>
    <row r="1" ht="12.75"/>
    <row r="2" spans="1:10" s="721" customFormat="1" ht="22.5" customHeight="1">
      <c r="A2" s="722"/>
      <c r="B2" s="724" t="s">
        <v>1132</v>
      </c>
      <c r="C2" s="724"/>
      <c r="D2" s="724"/>
      <c r="E2" s="724"/>
      <c r="F2" s="723" t="s">
        <v>1131</v>
      </c>
      <c r="H2" s="722"/>
      <c r="I2" s="722"/>
      <c r="J2" s="722"/>
    </row>
    <row r="3" spans="1:10" s="715" customFormat="1" ht="28.5" customHeight="1">
      <c r="A3" s="716"/>
      <c r="B3" s="720" t="s">
        <v>1130</v>
      </c>
      <c r="C3" s="719"/>
      <c r="D3" s="718"/>
      <c r="E3" s="612"/>
      <c r="F3" s="717"/>
      <c r="G3" s="717"/>
      <c r="H3" s="716"/>
      <c r="I3" s="716"/>
      <c r="J3" s="716"/>
    </row>
    <row r="4" spans="1:10" s="715" customFormat="1" ht="28.5" customHeight="1">
      <c r="A4" s="716"/>
      <c r="B4" s="720" t="s">
        <v>1129</v>
      </c>
      <c r="C4" s="719"/>
      <c r="D4" s="718"/>
      <c r="E4" s="718"/>
      <c r="F4" s="717"/>
      <c r="G4" s="717"/>
      <c r="H4" s="716"/>
      <c r="I4" s="716"/>
      <c r="J4" s="716"/>
    </row>
    <row r="5" spans="2:13" ht="50.25" customHeight="1" thickBot="1">
      <c r="B5" s="714"/>
      <c r="C5" s="710"/>
      <c r="E5" s="712"/>
      <c r="F5" s="713"/>
      <c r="G5" s="712"/>
      <c r="H5" s="711"/>
      <c r="I5" s="711"/>
      <c r="J5" s="711"/>
      <c r="K5" s="710"/>
      <c r="L5" s="710"/>
      <c r="M5" s="710"/>
    </row>
    <row r="6" spans="1:13" ht="24" customHeight="1">
      <c r="A6" s="709"/>
      <c r="B6" s="708"/>
      <c r="C6" s="708"/>
      <c r="D6" s="708"/>
      <c r="E6" s="708"/>
      <c r="F6" s="707"/>
      <c r="G6" s="1541" t="s">
        <v>1897</v>
      </c>
      <c r="H6" s="1542"/>
      <c r="I6" s="1542"/>
      <c r="J6" s="1543"/>
      <c r="K6" s="1556" t="s">
        <v>1896</v>
      </c>
      <c r="L6" s="1559" t="s">
        <v>1895</v>
      </c>
      <c r="M6" s="1544" t="s">
        <v>1894</v>
      </c>
    </row>
    <row r="7" spans="1:13" ht="24" customHeight="1">
      <c r="A7" s="706"/>
      <c r="B7" s="705"/>
      <c r="C7" s="705"/>
      <c r="D7" s="705"/>
      <c r="E7" s="705"/>
      <c r="F7" s="1547" t="s">
        <v>1893</v>
      </c>
      <c r="G7" s="1548"/>
      <c r="H7" s="1549" t="s">
        <v>1892</v>
      </c>
      <c r="I7" s="1550"/>
      <c r="J7" s="1550" t="s">
        <v>1891</v>
      </c>
      <c r="K7" s="1557"/>
      <c r="L7" s="1560"/>
      <c r="M7" s="1545"/>
    </row>
    <row r="8" spans="1:13" ht="63.75" customHeight="1">
      <c r="A8" s="706"/>
      <c r="B8" s="705"/>
      <c r="C8" s="705"/>
      <c r="D8" s="705"/>
      <c r="E8" s="705"/>
      <c r="F8" s="1554" t="s">
        <v>1890</v>
      </c>
      <c r="G8" s="1554" t="s">
        <v>1889</v>
      </c>
      <c r="H8" s="1551"/>
      <c r="I8" s="1552"/>
      <c r="J8" s="1553"/>
      <c r="K8" s="1557"/>
      <c r="L8" s="1560"/>
      <c r="M8" s="1545"/>
    </row>
    <row r="9" spans="1:13" ht="63" customHeight="1">
      <c r="A9" s="706"/>
      <c r="B9" s="705"/>
      <c r="C9" s="705"/>
      <c r="D9" s="705"/>
      <c r="E9" s="705"/>
      <c r="F9" s="1555"/>
      <c r="G9" s="1555"/>
      <c r="H9" s="704" t="s">
        <v>1890</v>
      </c>
      <c r="I9" s="704" t="s">
        <v>1889</v>
      </c>
      <c r="J9" s="1552"/>
      <c r="K9" s="1558"/>
      <c r="L9" s="1561"/>
      <c r="M9" s="1546"/>
    </row>
    <row r="10" spans="1:13" s="696" customFormat="1" ht="25.5" customHeight="1">
      <c r="A10" s="703"/>
      <c r="B10" s="702"/>
      <c r="C10" s="702"/>
      <c r="D10" s="702"/>
      <c r="E10" s="701"/>
      <c r="F10" s="700" t="s">
        <v>1923</v>
      </c>
      <c r="G10" s="700" t="s">
        <v>1926</v>
      </c>
      <c r="H10" s="700" t="s">
        <v>1929</v>
      </c>
      <c r="I10" s="700" t="s">
        <v>1932</v>
      </c>
      <c r="J10" s="700" t="s">
        <v>1935</v>
      </c>
      <c r="K10" s="699"/>
      <c r="L10" s="698" t="s">
        <v>1938</v>
      </c>
      <c r="M10" s="697" t="s">
        <v>1941</v>
      </c>
    </row>
    <row r="11" spans="1:13" ht="79.5" customHeight="1">
      <c r="A11" s="687" t="s">
        <v>1923</v>
      </c>
      <c r="B11" s="695" t="s">
        <v>1128</v>
      </c>
      <c r="C11" s="536"/>
      <c r="D11" s="536"/>
      <c r="E11" s="686"/>
      <c r="F11" s="691"/>
      <c r="G11" s="691"/>
      <c r="H11" s="691"/>
      <c r="I11" s="691"/>
      <c r="J11" s="691"/>
      <c r="K11" s="694"/>
      <c r="L11" s="693"/>
      <c r="M11" s="575" t="s">
        <v>1887</v>
      </c>
    </row>
    <row r="12" spans="1:13" ht="30" customHeight="1">
      <c r="A12" s="687" t="s">
        <v>1926</v>
      </c>
      <c r="B12" s="536" t="s">
        <v>1127</v>
      </c>
      <c r="C12" s="536"/>
      <c r="D12" s="536"/>
      <c r="E12" s="686"/>
      <c r="F12" s="685"/>
      <c r="G12" s="685"/>
      <c r="H12" s="685"/>
      <c r="I12" s="685"/>
      <c r="J12" s="688"/>
      <c r="K12" s="689">
        <v>8</v>
      </c>
      <c r="L12" s="688"/>
      <c r="M12" s="682"/>
    </row>
    <row r="13" spans="1:13" ht="30" customHeight="1">
      <c r="A13" s="687" t="s">
        <v>1885</v>
      </c>
      <c r="B13" s="1540" t="s">
        <v>1126</v>
      </c>
      <c r="C13" s="1535"/>
      <c r="D13" s="1535"/>
      <c r="E13" s="1536"/>
      <c r="F13" s="685"/>
      <c r="G13" s="685"/>
      <c r="H13" s="691"/>
      <c r="I13" s="691"/>
      <c r="J13" s="690"/>
      <c r="K13" s="689"/>
      <c r="L13" s="690"/>
      <c r="M13" s="682"/>
    </row>
    <row r="14" spans="1:13" ht="30" customHeight="1">
      <c r="A14" s="687" t="s">
        <v>1884</v>
      </c>
      <c r="B14" s="1540" t="s">
        <v>1861</v>
      </c>
      <c r="C14" s="1535"/>
      <c r="D14" s="1535"/>
      <c r="E14" s="1536"/>
      <c r="F14" s="685"/>
      <c r="G14" s="685"/>
      <c r="H14" s="691"/>
      <c r="I14" s="691"/>
      <c r="J14" s="690"/>
      <c r="K14" s="689"/>
      <c r="L14" s="690"/>
      <c r="M14" s="682"/>
    </row>
    <row r="15" spans="1:13" ht="51" customHeight="1">
      <c r="A15" s="687" t="s">
        <v>1929</v>
      </c>
      <c r="B15" s="536"/>
      <c r="C15" s="1538" t="s">
        <v>1125</v>
      </c>
      <c r="D15" s="1538"/>
      <c r="E15" s="1539"/>
      <c r="F15" s="692"/>
      <c r="G15" s="692"/>
      <c r="H15" s="692"/>
      <c r="I15" s="692"/>
      <c r="J15" s="691"/>
      <c r="K15" s="689"/>
      <c r="L15" s="690"/>
      <c r="M15" s="682"/>
    </row>
    <row r="16" spans="1:13" ht="48" customHeight="1">
      <c r="A16" s="687" t="s">
        <v>1932</v>
      </c>
      <c r="B16" s="536"/>
      <c r="C16" s="1538" t="s">
        <v>1124</v>
      </c>
      <c r="D16" s="1538"/>
      <c r="E16" s="1539"/>
      <c r="F16" s="685"/>
      <c r="G16" s="685"/>
      <c r="H16" s="685"/>
      <c r="I16" s="685"/>
      <c r="J16" s="691"/>
      <c r="K16" s="689"/>
      <c r="L16" s="690"/>
      <c r="M16" s="682"/>
    </row>
    <row r="17" spans="1:13" ht="30" customHeight="1">
      <c r="A17" s="687" t="s">
        <v>1935</v>
      </c>
      <c r="B17" s="536" t="s">
        <v>1123</v>
      </c>
      <c r="C17" s="536"/>
      <c r="D17" s="536"/>
      <c r="E17" s="686"/>
      <c r="F17" s="685"/>
      <c r="G17" s="685"/>
      <c r="H17" s="685"/>
      <c r="I17" s="685"/>
      <c r="J17" s="685"/>
      <c r="K17" s="689">
        <v>8</v>
      </c>
      <c r="L17" s="688"/>
      <c r="M17" s="682"/>
    </row>
    <row r="18" spans="1:13" ht="30" customHeight="1">
      <c r="A18" s="687" t="s">
        <v>1944</v>
      </c>
      <c r="B18" s="536" t="s">
        <v>1122</v>
      </c>
      <c r="C18" s="536"/>
      <c r="D18" s="536"/>
      <c r="E18" s="686"/>
      <c r="F18" s="685"/>
      <c r="G18" s="685"/>
      <c r="H18" s="685"/>
      <c r="I18" s="685"/>
      <c r="J18" s="685"/>
      <c r="K18" s="684"/>
      <c r="L18" s="683"/>
      <c r="M18" s="682"/>
    </row>
    <row r="19" spans="1:13" ht="30" customHeight="1" thickBot="1">
      <c r="A19" s="681" t="s">
        <v>1947</v>
      </c>
      <c r="B19" s="680" t="s">
        <v>1121</v>
      </c>
      <c r="C19" s="679"/>
      <c r="D19" s="679"/>
      <c r="E19" s="678"/>
      <c r="F19" s="677"/>
      <c r="G19" s="677"/>
      <c r="H19" s="677"/>
      <c r="I19" s="677"/>
      <c r="J19" s="677"/>
      <c r="K19" s="676"/>
      <c r="L19" s="675"/>
      <c r="M19" s="674"/>
    </row>
    <row r="28" spans="8:10" ht="12.75">
      <c r="H28" s="673"/>
      <c r="I28" s="673"/>
      <c r="J28" s="673"/>
    </row>
    <row r="29" spans="8:10" ht="12.75">
      <c r="H29" s="673"/>
      <c r="I29" s="673"/>
      <c r="J29" s="673"/>
    </row>
    <row r="30" spans="8:10" ht="12.75">
      <c r="H30" s="673"/>
      <c r="I30" s="673"/>
      <c r="J30" s="673"/>
    </row>
    <row r="31" spans="8:10" ht="12.75">
      <c r="H31" s="673"/>
      <c r="I31" s="1537"/>
      <c r="J31" s="673"/>
    </row>
    <row r="32" spans="8:10" ht="12.75">
      <c r="H32" s="673"/>
      <c r="I32" s="1537"/>
      <c r="J32" s="673"/>
    </row>
    <row r="33" spans="8:10" s="671" customFormat="1" ht="12.75">
      <c r="H33" s="673"/>
      <c r="I33" s="673"/>
      <c r="J33" s="673"/>
    </row>
    <row r="34" spans="8:10" s="671" customFormat="1" ht="12.75">
      <c r="H34" s="673"/>
      <c r="I34" s="673"/>
      <c r="J34" s="673"/>
    </row>
    <row r="35" spans="8:10" s="671" customFormat="1" ht="12.75">
      <c r="H35" s="673"/>
      <c r="I35" s="673"/>
      <c r="J35" s="673"/>
    </row>
    <row r="36" spans="8:10" s="671" customFormat="1" ht="12.75">
      <c r="H36" s="673"/>
      <c r="I36" s="673"/>
      <c r="J36" s="673"/>
    </row>
    <row r="37" spans="8:10" s="671" customFormat="1" ht="12.75">
      <c r="H37" s="673"/>
      <c r="I37" s="673"/>
      <c r="J37" s="673"/>
    </row>
    <row r="38" spans="8:10" s="671" customFormat="1" ht="12.75">
      <c r="H38" s="673"/>
      <c r="I38" s="673"/>
      <c r="J38" s="673"/>
    </row>
    <row r="39" spans="8:10" s="671" customFormat="1" ht="12.75">
      <c r="H39" s="673"/>
      <c r="I39" s="673"/>
      <c r="J39" s="673"/>
    </row>
    <row r="40" spans="8:10" s="671" customFormat="1" ht="12.75">
      <c r="H40" s="673"/>
      <c r="I40" s="673"/>
      <c r="J40" s="673"/>
    </row>
    <row r="41" spans="8:10" s="671" customFormat="1" ht="12.75">
      <c r="H41" s="673"/>
      <c r="I41" s="673"/>
      <c r="J41" s="673"/>
    </row>
    <row r="42" spans="8:10" s="671" customFormat="1" ht="12.75">
      <c r="H42" s="673"/>
      <c r="I42" s="673"/>
      <c r="J42" s="673"/>
    </row>
    <row r="43" spans="8:10" s="671" customFormat="1" ht="12.75">
      <c r="H43" s="673"/>
      <c r="I43" s="673"/>
      <c r="J43" s="673"/>
    </row>
    <row r="44" spans="8:10" s="671" customFormat="1" ht="12.75">
      <c r="H44" s="673"/>
      <c r="I44" s="673"/>
      <c r="J44" s="673"/>
    </row>
    <row r="45" spans="8:10" s="671" customFormat="1" ht="12.75">
      <c r="H45" s="673"/>
      <c r="I45" s="673"/>
      <c r="J45" s="673"/>
    </row>
    <row r="46" spans="8:10" s="671" customFormat="1" ht="12.75">
      <c r="H46" s="673"/>
      <c r="I46" s="673"/>
      <c r="J46" s="673"/>
    </row>
    <row r="47" spans="8:10" s="671" customFormat="1" ht="12.75">
      <c r="H47" s="673"/>
      <c r="I47" s="673"/>
      <c r="J47" s="673"/>
    </row>
    <row r="48" spans="8:10" s="671" customFormat="1" ht="12.75">
      <c r="H48" s="673"/>
      <c r="I48" s="673"/>
      <c r="J48" s="673"/>
    </row>
  </sheetData>
  <sheetProtection/>
  <mergeCells count="14">
    <mergeCell ref="G6:J6"/>
    <mergeCell ref="M6:M9"/>
    <mergeCell ref="F7:G7"/>
    <mergeCell ref="H7:I8"/>
    <mergeCell ref="J7:J9"/>
    <mergeCell ref="F8:F9"/>
    <mergeCell ref="G8:G9"/>
    <mergeCell ref="K6:K9"/>
    <mergeCell ref="L6:L9"/>
    <mergeCell ref="I31:I32"/>
    <mergeCell ref="C16:E16"/>
    <mergeCell ref="C15:E15"/>
    <mergeCell ref="B13:E13"/>
    <mergeCell ref="B14:E14"/>
  </mergeCells>
  <printOptions horizontalCentered="1" verticalCentered="1"/>
  <pageMargins left="0.22" right="0.23" top="0.58" bottom="0.4" header="0.22" footer="0.2"/>
  <pageSetup cellComments="asDisplayed" fitToHeight="1" fitToWidth="1" horizontalDpi="300" verticalDpi="300" orientation="landscape" paperSize="9" scale="46" r:id="rId3"/>
  <headerFooter alignWithMargins="0">
    <oddHeader>&amp;C&amp;40&amp;U&amp;A</oddHeader>
    <oddFooter>&amp;L&amp;F&amp;C&amp;A&amp;R&amp;D</oddFooter>
  </headerFooter>
  <legacyDrawing r:id="rId2"/>
</worksheet>
</file>

<file path=xl/worksheets/sheet12.xml><?xml version="1.0" encoding="utf-8"?>
<worksheet xmlns="http://schemas.openxmlformats.org/spreadsheetml/2006/main" xmlns:r="http://schemas.openxmlformats.org/officeDocument/2006/relationships">
  <sheetPr>
    <tabColor rgb="FF92D050"/>
    <pageSetUpPr fitToPage="1"/>
  </sheetPr>
  <dimension ref="B2:G60"/>
  <sheetViews>
    <sheetView view="pageBreakPreview" zoomScale="60" zoomScaleNormal="60" zoomScalePageLayoutView="0" workbookViewId="0" topLeftCell="A1">
      <selection activeCell="J10" sqref="J10"/>
    </sheetView>
  </sheetViews>
  <sheetFormatPr defaultColWidth="11.421875" defaultRowHeight="15"/>
  <cols>
    <col min="1" max="1" width="5.57421875" style="620" customWidth="1"/>
    <col min="2" max="2" width="11.421875" style="620" customWidth="1"/>
    <col min="3" max="4" width="52.421875" style="620" customWidth="1"/>
    <col min="5" max="5" width="83.00390625" style="620" customWidth="1"/>
    <col min="6" max="6" width="81.00390625" style="620" customWidth="1"/>
    <col min="7" max="7" width="68.57421875" style="620" customWidth="1"/>
    <col min="8" max="16384" width="11.421875" style="620" customWidth="1"/>
  </cols>
  <sheetData>
    <row r="2" spans="2:4" ht="18">
      <c r="B2" s="724" t="s">
        <v>1132</v>
      </c>
      <c r="C2" s="669"/>
      <c r="D2" s="669"/>
    </row>
    <row r="3" spans="2:4" ht="15.75" thickBot="1">
      <c r="B3" s="668"/>
      <c r="C3" s="667"/>
      <c r="D3" s="667"/>
    </row>
    <row r="4" spans="2:6" ht="19.5">
      <c r="B4" s="666" t="s">
        <v>1120</v>
      </c>
      <c r="C4" s="665" t="s">
        <v>2199</v>
      </c>
      <c r="D4" s="665" t="s">
        <v>1119</v>
      </c>
      <c r="E4" s="664" t="s">
        <v>1118</v>
      </c>
      <c r="F4" s="663" t="s">
        <v>1117</v>
      </c>
    </row>
    <row r="5" spans="2:6" ht="18" customHeight="1">
      <c r="B5" s="657"/>
      <c r="C5" s="656" t="s">
        <v>1116</v>
      </c>
      <c r="D5" s="656" t="s">
        <v>1115</v>
      </c>
      <c r="E5" s="662" t="s">
        <v>1116</v>
      </c>
      <c r="F5" s="634" t="s">
        <v>1115</v>
      </c>
    </row>
    <row r="6" spans="2:6" ht="127.5" customHeight="1">
      <c r="B6" s="659" t="s">
        <v>1114</v>
      </c>
      <c r="C6" s="641" t="s">
        <v>1113</v>
      </c>
      <c r="D6" s="640" t="s">
        <v>1112</v>
      </c>
      <c r="E6" s="647" t="s">
        <v>1111</v>
      </c>
      <c r="F6" s="729" t="s">
        <v>1164</v>
      </c>
    </row>
    <row r="7" spans="2:6" ht="175.5" customHeight="1">
      <c r="B7" s="659" t="s">
        <v>1109</v>
      </c>
      <c r="C7" s="641" t="s">
        <v>1108</v>
      </c>
      <c r="D7" s="640" t="s">
        <v>1107</v>
      </c>
      <c r="E7" s="640" t="s">
        <v>1106</v>
      </c>
      <c r="F7" s="643" t="s">
        <v>1163</v>
      </c>
    </row>
    <row r="8" spans="2:6" ht="51" customHeight="1">
      <c r="B8" s="659" t="s">
        <v>1935</v>
      </c>
      <c r="C8" s="641" t="s">
        <v>1104</v>
      </c>
      <c r="D8" s="640" t="s">
        <v>1103</v>
      </c>
      <c r="E8" s="640" t="s">
        <v>1102</v>
      </c>
      <c r="F8" s="736" t="s">
        <v>1162</v>
      </c>
    </row>
    <row r="9" spans="2:6" ht="48.75" customHeight="1">
      <c r="B9" s="735"/>
      <c r="C9" s="641" t="s">
        <v>1100</v>
      </c>
      <c r="D9" s="640" t="s">
        <v>1099</v>
      </c>
      <c r="E9" s="640" t="s">
        <v>1098</v>
      </c>
      <c r="F9" s="643" t="s">
        <v>1097</v>
      </c>
    </row>
    <row r="10" spans="2:6" ht="48.75" customHeight="1">
      <c r="B10" s="659" t="s">
        <v>1938</v>
      </c>
      <c r="C10" s="641" t="s">
        <v>1096</v>
      </c>
      <c r="D10" s="640" t="s">
        <v>1095</v>
      </c>
      <c r="E10" s="640" t="s">
        <v>1094</v>
      </c>
      <c r="F10" s="643" t="s">
        <v>1093</v>
      </c>
    </row>
    <row r="11" spans="2:6" ht="29.25" customHeight="1">
      <c r="B11" s="734" t="s">
        <v>1941</v>
      </c>
      <c r="C11" s="733" t="s">
        <v>1092</v>
      </c>
      <c r="D11" s="639" t="s">
        <v>1091</v>
      </c>
      <c r="E11" s="639"/>
      <c r="F11" s="732"/>
    </row>
    <row r="12" spans="2:6" ht="18">
      <c r="B12" s="657"/>
      <c r="C12" s="655" t="s">
        <v>1090</v>
      </c>
      <c r="D12" s="656" t="s">
        <v>1089</v>
      </c>
      <c r="E12" s="655" t="s">
        <v>1090</v>
      </c>
      <c r="F12" s="727" t="s">
        <v>1089</v>
      </c>
    </row>
    <row r="13" spans="2:6" ht="64.5" customHeight="1">
      <c r="B13" s="659" t="s">
        <v>1923</v>
      </c>
      <c r="C13" s="650" t="s">
        <v>1161</v>
      </c>
      <c r="D13" s="649" t="s">
        <v>1160</v>
      </c>
      <c r="E13" s="731" t="s">
        <v>1086</v>
      </c>
      <c r="F13" s="653" t="s">
        <v>1159</v>
      </c>
    </row>
    <row r="14" spans="2:6" ht="45">
      <c r="B14" s="659" t="s">
        <v>1926</v>
      </c>
      <c r="C14" s="650" t="s">
        <v>1158</v>
      </c>
      <c r="D14" s="649" t="s">
        <v>1157</v>
      </c>
      <c r="E14" s="640" t="s">
        <v>1156</v>
      </c>
      <c r="F14" s="729" t="s">
        <v>1155</v>
      </c>
    </row>
    <row r="15" spans="2:6" ht="30">
      <c r="B15" s="642" t="s">
        <v>1885</v>
      </c>
      <c r="C15" s="730" t="s">
        <v>1083</v>
      </c>
      <c r="D15" s="651" t="s">
        <v>1863</v>
      </c>
      <c r="E15" s="640" t="s">
        <v>1082</v>
      </c>
      <c r="F15" s="643" t="s">
        <v>1154</v>
      </c>
    </row>
    <row r="16" spans="2:6" ht="30">
      <c r="B16" s="642" t="s">
        <v>1884</v>
      </c>
      <c r="C16" s="730" t="s">
        <v>1079</v>
      </c>
      <c r="D16" s="651" t="s">
        <v>1861</v>
      </c>
      <c r="E16" s="640" t="s">
        <v>1078</v>
      </c>
      <c r="F16" s="643" t="s">
        <v>1077</v>
      </c>
    </row>
    <row r="17" spans="2:6" ht="50.25" customHeight="1">
      <c r="B17" s="659" t="s">
        <v>1929</v>
      </c>
      <c r="C17" s="650" t="s">
        <v>1153</v>
      </c>
      <c r="D17" s="649" t="s">
        <v>1152</v>
      </c>
      <c r="E17" s="647" t="s">
        <v>1151</v>
      </c>
      <c r="F17" s="643" t="s">
        <v>1150</v>
      </c>
    </row>
    <row r="18" spans="2:6" ht="48.75" customHeight="1">
      <c r="B18" s="659" t="s">
        <v>1932</v>
      </c>
      <c r="C18" s="650" t="s">
        <v>1149</v>
      </c>
      <c r="D18" s="649" t="s">
        <v>1148</v>
      </c>
      <c r="E18" s="647" t="s">
        <v>1147</v>
      </c>
      <c r="F18" s="729" t="s">
        <v>1146</v>
      </c>
    </row>
    <row r="19" spans="2:6" ht="45">
      <c r="B19" s="659" t="s">
        <v>1935</v>
      </c>
      <c r="C19" s="641" t="s">
        <v>1057</v>
      </c>
      <c r="D19" s="640" t="s">
        <v>1056</v>
      </c>
      <c r="E19" s="640" t="s">
        <v>1145</v>
      </c>
      <c r="F19" s="729" t="s">
        <v>1144</v>
      </c>
    </row>
    <row r="20" spans="2:7" ht="366.75" customHeight="1">
      <c r="B20" s="659" t="s">
        <v>1944</v>
      </c>
      <c r="C20" s="641" t="s">
        <v>1143</v>
      </c>
      <c r="D20" s="640" t="s">
        <v>1043</v>
      </c>
      <c r="E20" s="728" t="s">
        <v>1142</v>
      </c>
      <c r="F20" s="643" t="s">
        <v>1041</v>
      </c>
      <c r="G20" s="654"/>
    </row>
    <row r="21" spans="2:6" ht="195.75" thickBot="1">
      <c r="B21" s="659" t="s">
        <v>1947</v>
      </c>
      <c r="C21" s="641" t="s">
        <v>1040</v>
      </c>
      <c r="D21" s="640" t="s">
        <v>1039</v>
      </c>
      <c r="E21" s="640" t="s">
        <v>1038</v>
      </c>
      <c r="F21" s="638" t="s">
        <v>1037</v>
      </c>
    </row>
    <row r="22" spans="2:7" ht="18" customHeight="1">
      <c r="B22" s="637"/>
      <c r="C22" s="635" t="s">
        <v>1036</v>
      </c>
      <c r="D22" s="636" t="s">
        <v>1035</v>
      </c>
      <c r="E22" s="635" t="s">
        <v>1036</v>
      </c>
      <c r="F22" s="727" t="s">
        <v>1035</v>
      </c>
      <c r="G22" s="726"/>
    </row>
    <row r="23" spans="2:6" ht="115.5" customHeight="1" thickBot="1">
      <c r="B23" s="633"/>
      <c r="C23" s="632" t="s">
        <v>1141</v>
      </c>
      <c r="D23" s="631" t="s">
        <v>1140</v>
      </c>
      <c r="E23" s="630" t="s">
        <v>1139</v>
      </c>
      <c r="F23" s="725" t="s">
        <v>1138</v>
      </c>
    </row>
    <row r="25" ht="15">
      <c r="B25" s="627" t="s">
        <v>1030</v>
      </c>
    </row>
    <row r="26" ht="15">
      <c r="B26" s="627"/>
    </row>
    <row r="27" ht="15">
      <c r="B27" s="627" t="s">
        <v>1137</v>
      </c>
    </row>
    <row r="28" ht="15">
      <c r="B28" s="627"/>
    </row>
    <row r="29" ht="15">
      <c r="B29" s="627" t="s">
        <v>1136</v>
      </c>
    </row>
    <row r="30" ht="15">
      <c r="B30" s="627" t="s">
        <v>1135</v>
      </c>
    </row>
    <row r="31" ht="15">
      <c r="B31" s="627"/>
    </row>
    <row r="32" ht="15">
      <c r="B32" s="627" t="s">
        <v>1919</v>
      </c>
    </row>
    <row r="33" ht="15">
      <c r="B33" s="624"/>
    </row>
    <row r="34" ht="15">
      <c r="B34" s="624" t="s">
        <v>1918</v>
      </c>
    </row>
    <row r="35" ht="15">
      <c r="B35" s="624"/>
    </row>
    <row r="36" ht="15">
      <c r="B36" s="624" t="s">
        <v>1917</v>
      </c>
    </row>
    <row r="37" ht="15">
      <c r="B37" s="624"/>
    </row>
    <row r="38" ht="15">
      <c r="B38" s="625" t="s">
        <v>1916</v>
      </c>
    </row>
    <row r="39" ht="15">
      <c r="B39" s="624"/>
    </row>
    <row r="40" ht="15">
      <c r="B40" s="624" t="s">
        <v>1915</v>
      </c>
    </row>
    <row r="41" ht="15">
      <c r="B41" s="624"/>
    </row>
    <row r="42" ht="15">
      <c r="B42" s="625" t="s">
        <v>1913</v>
      </c>
    </row>
    <row r="43" ht="15">
      <c r="B43" s="625"/>
    </row>
    <row r="44" ht="15">
      <c r="B44" s="624" t="s">
        <v>1912</v>
      </c>
    </row>
    <row r="45" ht="15">
      <c r="B45" s="625"/>
    </row>
    <row r="46" ht="15">
      <c r="B46" s="625" t="s">
        <v>1911</v>
      </c>
    </row>
    <row r="47" ht="15">
      <c r="B47" s="624"/>
    </row>
    <row r="48" ht="15">
      <c r="B48" s="624" t="s">
        <v>1910</v>
      </c>
    </row>
    <row r="49" ht="15">
      <c r="B49" s="624"/>
    </row>
    <row r="50" ht="15">
      <c r="B50" s="623" t="s">
        <v>1908</v>
      </c>
    </row>
    <row r="51" ht="15">
      <c r="B51" s="623" t="s">
        <v>1907</v>
      </c>
    </row>
    <row r="52" ht="15">
      <c r="B52" s="621"/>
    </row>
    <row r="53" ht="15">
      <c r="B53" s="623" t="s">
        <v>1906</v>
      </c>
    </row>
    <row r="54" ht="15">
      <c r="B54" s="623" t="s">
        <v>1905</v>
      </c>
    </row>
    <row r="55" ht="15">
      <c r="B55" s="623"/>
    </row>
    <row r="56" ht="15">
      <c r="B56" s="627"/>
    </row>
    <row r="57" ht="15">
      <c r="B57" s="536" t="s">
        <v>1904</v>
      </c>
    </row>
    <row r="58" ht="15">
      <c r="B58" s="536"/>
    </row>
    <row r="59" ht="15">
      <c r="B59" s="536" t="s">
        <v>1134</v>
      </c>
    </row>
    <row r="60" ht="15">
      <c r="B60" s="536" t="s">
        <v>1133</v>
      </c>
    </row>
  </sheetData>
  <sheetProtection/>
  <printOptions horizontalCentered="1"/>
  <pageMargins left="0.18" right="0.22" top="0.41" bottom="0.58" header="0.22" footer="0.32"/>
  <pageSetup fitToHeight="2" fitToWidth="1" horizontalDpi="600" verticalDpi="600" orientation="portrait" paperSize="9" scale="35" r:id="rId1"/>
  <headerFooter alignWithMargins="0">
    <oddFooter>&amp;L&amp;F&amp;C&amp;A&amp;R&amp;D</oddFooter>
  </headerFooter>
</worksheet>
</file>

<file path=xl/worksheets/sheet13.xml><?xml version="1.0" encoding="utf-8"?>
<worksheet xmlns="http://schemas.openxmlformats.org/spreadsheetml/2006/main" xmlns:r="http://schemas.openxmlformats.org/officeDocument/2006/relationships">
  <sheetPr>
    <tabColor rgb="FFFFFF00"/>
    <pageSetUpPr fitToPage="1"/>
  </sheetPr>
  <dimension ref="A2:S40"/>
  <sheetViews>
    <sheetView view="pageBreakPreview" zoomScale="60" zoomScaleNormal="70" zoomScalePageLayoutView="0" workbookViewId="0" topLeftCell="B1">
      <selection activeCell="J10" sqref="J10"/>
    </sheetView>
  </sheetViews>
  <sheetFormatPr defaultColWidth="11.421875" defaultRowHeight="15"/>
  <cols>
    <col min="1" max="1" width="6.140625" style="738" customWidth="1"/>
    <col min="2" max="2" width="5.57421875" style="737" customWidth="1"/>
    <col min="3" max="3" width="7.28125" style="737" customWidth="1"/>
    <col min="4" max="4" width="11.421875" style="737" customWidth="1"/>
    <col min="5" max="5" width="62.421875" style="737" customWidth="1"/>
    <col min="6" max="6" width="10.421875" style="737" customWidth="1"/>
    <col min="7" max="7" width="14.7109375" style="737" customWidth="1"/>
    <col min="8" max="11" width="16.140625" style="737" customWidth="1"/>
    <col min="12" max="12" width="16.57421875" style="737" customWidth="1"/>
    <col min="13" max="13" width="18.140625" style="737" customWidth="1"/>
    <col min="14" max="14" width="21.57421875" style="737" customWidth="1"/>
    <col min="15" max="17" width="13.7109375" style="737" customWidth="1"/>
    <col min="18" max="18" width="22.00390625" style="737" customWidth="1"/>
    <col min="19" max="19" width="22.28125" style="737" customWidth="1"/>
    <col min="20" max="16384" width="11.421875" style="737" customWidth="1"/>
  </cols>
  <sheetData>
    <row r="1" ht="25.5" customHeight="1"/>
    <row r="2" spans="2:19" ht="18">
      <c r="B2" s="724" t="s">
        <v>1198</v>
      </c>
      <c r="C2" s="724"/>
      <c r="D2" s="724"/>
      <c r="E2" s="724"/>
      <c r="F2" s="724"/>
      <c r="G2" s="724"/>
      <c r="H2" s="723" t="s">
        <v>1197</v>
      </c>
      <c r="I2" s="721"/>
      <c r="J2" s="722"/>
      <c r="K2" s="721"/>
      <c r="L2" s="721"/>
      <c r="M2" s="721"/>
      <c r="N2" s="721"/>
      <c r="O2" s="721"/>
      <c r="P2" s="721"/>
      <c r="Q2" s="721"/>
      <c r="R2" s="721"/>
      <c r="S2" s="721"/>
    </row>
    <row r="3" spans="2:19" ht="50.25" customHeight="1">
      <c r="B3" s="1562" t="s">
        <v>1196</v>
      </c>
      <c r="C3" s="1562"/>
      <c r="D3" s="1562"/>
      <c r="E3" s="1562"/>
      <c r="F3" s="806"/>
      <c r="G3" s="806"/>
      <c r="H3" s="805"/>
      <c r="I3" s="805"/>
      <c r="J3" s="711"/>
      <c r="K3" s="710"/>
      <c r="L3" s="710"/>
      <c r="M3" s="710"/>
      <c r="N3" s="710"/>
      <c r="O3" s="710"/>
      <c r="P3" s="710"/>
      <c r="Q3" s="710"/>
      <c r="R3" s="710"/>
      <c r="S3" s="710"/>
    </row>
    <row r="4" spans="2:19" ht="15.75" thickBot="1">
      <c r="B4" s="714"/>
      <c r="C4" s="710"/>
      <c r="D4" s="712"/>
      <c r="E4" s="712"/>
      <c r="F4" s="712"/>
      <c r="G4" s="712"/>
      <c r="H4" s="712"/>
      <c r="I4" s="712"/>
      <c r="J4" s="711"/>
      <c r="K4" s="710"/>
      <c r="L4" s="710"/>
      <c r="M4" s="710"/>
      <c r="N4" s="710"/>
      <c r="O4" s="710"/>
      <c r="P4" s="710"/>
      <c r="Q4" s="710"/>
      <c r="R4" s="710"/>
      <c r="S4" s="710"/>
    </row>
    <row r="5" spans="1:19" ht="21.75" customHeight="1">
      <c r="A5" s="796"/>
      <c r="B5" s="804"/>
      <c r="C5" s="708"/>
      <c r="D5" s="708"/>
      <c r="E5" s="708"/>
      <c r="F5" s="803"/>
      <c r="G5" s="1559" t="s">
        <v>1195</v>
      </c>
      <c r="H5" s="1563" t="s">
        <v>1893</v>
      </c>
      <c r="I5" s="1564"/>
      <c r="J5" s="1563" t="s">
        <v>1892</v>
      </c>
      <c r="K5" s="1569"/>
      <c r="L5" s="1586" t="s">
        <v>1194</v>
      </c>
      <c r="M5" s="1587"/>
      <c r="N5" s="1587"/>
      <c r="O5" s="1580" t="s">
        <v>1896</v>
      </c>
      <c r="P5" s="1581"/>
      <c r="Q5" s="1581"/>
      <c r="R5" s="1544" t="s">
        <v>1193</v>
      </c>
      <c r="S5" s="1544" t="s">
        <v>1894</v>
      </c>
    </row>
    <row r="6" spans="1:19" ht="20.25" customHeight="1">
      <c r="A6" s="796"/>
      <c r="B6" s="802"/>
      <c r="C6" s="705"/>
      <c r="D6" s="705"/>
      <c r="E6" s="705"/>
      <c r="F6" s="801"/>
      <c r="G6" s="1560"/>
      <c r="H6" s="1565"/>
      <c r="I6" s="1566"/>
      <c r="J6" s="1565"/>
      <c r="K6" s="1570"/>
      <c r="L6" s="1588"/>
      <c r="M6" s="1589"/>
      <c r="N6" s="1589"/>
      <c r="O6" s="1582"/>
      <c r="P6" s="1583"/>
      <c r="Q6" s="1583"/>
      <c r="R6" s="1545"/>
      <c r="S6" s="1545"/>
    </row>
    <row r="7" spans="1:19" ht="34.5" customHeight="1">
      <c r="A7" s="796"/>
      <c r="B7" s="802"/>
      <c r="C7" s="705"/>
      <c r="D7" s="705"/>
      <c r="E7" s="705"/>
      <c r="F7" s="801"/>
      <c r="G7" s="1560"/>
      <c r="H7" s="1567"/>
      <c r="I7" s="1568"/>
      <c r="J7" s="1567"/>
      <c r="K7" s="1571"/>
      <c r="L7" s="1590"/>
      <c r="M7" s="1591"/>
      <c r="N7" s="1591"/>
      <c r="O7" s="1584"/>
      <c r="P7" s="1585"/>
      <c r="Q7" s="1585"/>
      <c r="R7" s="1545"/>
      <c r="S7" s="1545"/>
    </row>
    <row r="8" spans="1:19" ht="51" customHeight="1">
      <c r="A8" s="796"/>
      <c r="B8" s="802"/>
      <c r="C8" s="705"/>
      <c r="D8" s="705"/>
      <c r="E8" s="705"/>
      <c r="F8" s="801"/>
      <c r="G8" s="1560"/>
      <c r="H8" s="800" t="s">
        <v>1890</v>
      </c>
      <c r="I8" s="800" t="s">
        <v>1889</v>
      </c>
      <c r="J8" s="800" t="s">
        <v>1890</v>
      </c>
      <c r="K8" s="800" t="s">
        <v>1889</v>
      </c>
      <c r="L8" s="800" t="s">
        <v>1890</v>
      </c>
      <c r="M8" s="800" t="s">
        <v>1889</v>
      </c>
      <c r="N8" s="799" t="s">
        <v>1192</v>
      </c>
      <c r="O8" s="798" t="s">
        <v>1890</v>
      </c>
      <c r="P8" s="798" t="s">
        <v>1889</v>
      </c>
      <c r="Q8" s="797" t="s">
        <v>1192</v>
      </c>
      <c r="R8" s="1546"/>
      <c r="S8" s="1546"/>
    </row>
    <row r="9" spans="1:19" ht="21" customHeight="1">
      <c r="A9" s="796"/>
      <c r="B9" s="795"/>
      <c r="C9" s="794"/>
      <c r="D9" s="794"/>
      <c r="E9" s="794"/>
      <c r="F9" s="793"/>
      <c r="G9" s="698" t="s">
        <v>1923</v>
      </c>
      <c r="H9" s="698" t="s">
        <v>1926</v>
      </c>
      <c r="I9" s="698" t="s">
        <v>1929</v>
      </c>
      <c r="J9" s="792" t="s">
        <v>1932</v>
      </c>
      <c r="K9" s="792" t="s">
        <v>1935</v>
      </c>
      <c r="L9" s="792" t="s">
        <v>1938</v>
      </c>
      <c r="M9" s="792" t="s">
        <v>1941</v>
      </c>
      <c r="N9" s="792" t="s">
        <v>1944</v>
      </c>
      <c r="O9" s="791"/>
      <c r="P9" s="791"/>
      <c r="Q9" s="791"/>
      <c r="R9" s="790" t="s">
        <v>1947</v>
      </c>
      <c r="S9" s="789" t="s">
        <v>1950</v>
      </c>
    </row>
    <row r="10" spans="1:19" ht="82.5" customHeight="1">
      <c r="A10" s="752"/>
      <c r="B10" s="761" t="s">
        <v>1191</v>
      </c>
      <c r="C10" s="536"/>
      <c r="D10" s="536"/>
      <c r="E10" s="686"/>
      <c r="F10" s="773" t="s">
        <v>1923</v>
      </c>
      <c r="G10" s="756"/>
      <c r="H10" s="772"/>
      <c r="I10" s="772"/>
      <c r="J10" s="771"/>
      <c r="K10" s="771"/>
      <c r="L10" s="770"/>
      <c r="M10" s="770"/>
      <c r="N10" s="770"/>
      <c r="O10" s="769"/>
      <c r="P10" s="769"/>
      <c r="Q10" s="769"/>
      <c r="R10" s="788"/>
      <c r="S10" s="575" t="s">
        <v>1887</v>
      </c>
    </row>
    <row r="11" spans="1:19" ht="24.75" customHeight="1">
      <c r="A11" s="752"/>
      <c r="B11" s="1576" t="s">
        <v>1190</v>
      </c>
      <c r="C11" s="1577"/>
      <c r="D11" s="1577"/>
      <c r="E11" s="1578"/>
      <c r="F11" s="773" t="s">
        <v>1926</v>
      </c>
      <c r="G11" s="756"/>
      <c r="H11" s="685"/>
      <c r="I11" s="685"/>
      <c r="J11" s="685"/>
      <c r="K11" s="688"/>
      <c r="L11" s="787"/>
      <c r="M11" s="787"/>
      <c r="N11" s="786"/>
      <c r="O11" s="784"/>
      <c r="P11" s="784"/>
      <c r="Q11" s="784">
        <v>4</v>
      </c>
      <c r="R11" s="782"/>
      <c r="S11" s="682"/>
    </row>
    <row r="12" spans="1:19" ht="39.75" customHeight="1">
      <c r="A12" s="752"/>
      <c r="B12" s="1579" t="s">
        <v>1189</v>
      </c>
      <c r="C12" s="1538"/>
      <c r="D12" s="1538"/>
      <c r="E12" s="1539"/>
      <c r="F12" s="773" t="s">
        <v>1929</v>
      </c>
      <c r="G12" s="756"/>
      <c r="H12" s="685"/>
      <c r="I12" s="685"/>
      <c r="J12" s="685"/>
      <c r="K12" s="685"/>
      <c r="L12" s="785"/>
      <c r="M12" s="785"/>
      <c r="N12" s="757"/>
      <c r="O12" s="784">
        <v>8</v>
      </c>
      <c r="P12" s="784">
        <v>8</v>
      </c>
      <c r="Q12" s="756"/>
      <c r="R12" s="782"/>
      <c r="S12" s="682"/>
    </row>
    <row r="13" spans="1:19" ht="24.75" customHeight="1">
      <c r="A13" s="752"/>
      <c r="B13" s="1576" t="s">
        <v>1188</v>
      </c>
      <c r="C13" s="1577"/>
      <c r="D13" s="1577"/>
      <c r="E13" s="1578"/>
      <c r="F13" s="773" t="s">
        <v>1932</v>
      </c>
      <c r="G13" s="756"/>
      <c r="H13" s="685"/>
      <c r="I13" s="685"/>
      <c r="J13" s="685"/>
      <c r="K13" s="685"/>
      <c r="L13" s="785"/>
      <c r="M13" s="785"/>
      <c r="N13" s="757"/>
      <c r="O13" s="784">
        <v>8</v>
      </c>
      <c r="P13" s="784">
        <v>8</v>
      </c>
      <c r="Q13" s="756"/>
      <c r="R13" s="782"/>
      <c r="S13" s="682"/>
    </row>
    <row r="14" spans="1:19" ht="24.75" customHeight="1">
      <c r="A14" s="752"/>
      <c r="B14" s="1576" t="s">
        <v>1187</v>
      </c>
      <c r="C14" s="1577"/>
      <c r="D14" s="1577"/>
      <c r="E14" s="1578"/>
      <c r="F14" s="773" t="s">
        <v>1935</v>
      </c>
      <c r="G14" s="756"/>
      <c r="H14" s="691"/>
      <c r="I14" s="691"/>
      <c r="J14" s="691"/>
      <c r="K14" s="691"/>
      <c r="L14" s="783"/>
      <c r="M14" s="783"/>
      <c r="N14" s="757"/>
      <c r="O14" s="756"/>
      <c r="P14" s="756"/>
      <c r="Q14" s="756"/>
      <c r="R14" s="782"/>
      <c r="S14" s="682"/>
    </row>
    <row r="15" spans="1:19" ht="24.75" customHeight="1">
      <c r="A15" s="752"/>
      <c r="B15" s="781" t="s">
        <v>1186</v>
      </c>
      <c r="C15" s="780"/>
      <c r="D15" s="780"/>
      <c r="E15" s="780"/>
      <c r="F15" s="779"/>
      <c r="G15" s="778"/>
      <c r="H15" s="777"/>
      <c r="I15" s="777"/>
      <c r="J15" s="776"/>
      <c r="K15" s="776"/>
      <c r="L15" s="776"/>
      <c r="M15" s="776"/>
      <c r="N15" s="776"/>
      <c r="O15" s="775"/>
      <c r="P15" s="775"/>
      <c r="Q15" s="775"/>
      <c r="R15" s="774"/>
      <c r="S15" s="774"/>
    </row>
    <row r="16" spans="1:19" ht="24.75" customHeight="1">
      <c r="A16" s="752"/>
      <c r="B16" s="761"/>
      <c r="C16" s="536" t="s">
        <v>1185</v>
      </c>
      <c r="D16" s="536"/>
      <c r="E16" s="686"/>
      <c r="F16" s="773" t="s">
        <v>1938</v>
      </c>
      <c r="G16" s="756"/>
      <c r="H16" s="772"/>
      <c r="I16" s="772"/>
      <c r="J16" s="771"/>
      <c r="K16" s="771"/>
      <c r="L16" s="770"/>
      <c r="M16" s="770"/>
      <c r="N16" s="770"/>
      <c r="O16" s="769"/>
      <c r="P16" s="769"/>
      <c r="Q16" s="769"/>
      <c r="R16" s="768"/>
      <c r="S16" s="767"/>
    </row>
    <row r="17" spans="1:19" ht="24.75" customHeight="1">
      <c r="A17" s="752"/>
      <c r="B17" s="761"/>
      <c r="C17" s="536" t="s">
        <v>1719</v>
      </c>
      <c r="D17" s="536"/>
      <c r="E17" s="686"/>
      <c r="F17" s="773" t="s">
        <v>1941</v>
      </c>
      <c r="G17" s="756"/>
      <c r="H17" s="772"/>
      <c r="I17" s="772"/>
      <c r="J17" s="771"/>
      <c r="K17" s="771"/>
      <c r="L17" s="770"/>
      <c r="M17" s="770"/>
      <c r="N17" s="770"/>
      <c r="O17" s="769"/>
      <c r="P17" s="769"/>
      <c r="Q17" s="769"/>
      <c r="R17" s="768"/>
      <c r="S17" s="767"/>
    </row>
    <row r="18" spans="1:19" ht="24.75" customHeight="1">
      <c r="A18" s="752"/>
      <c r="B18" s="761"/>
      <c r="C18" s="536" t="s">
        <v>1863</v>
      </c>
      <c r="D18" s="536"/>
      <c r="E18" s="686"/>
      <c r="F18" s="773" t="s">
        <v>1944</v>
      </c>
      <c r="G18" s="756"/>
      <c r="H18" s="772"/>
      <c r="I18" s="772"/>
      <c r="J18" s="771"/>
      <c r="K18" s="771"/>
      <c r="L18" s="770"/>
      <c r="M18" s="770"/>
      <c r="N18" s="770"/>
      <c r="O18" s="769"/>
      <c r="P18" s="769"/>
      <c r="Q18" s="769"/>
      <c r="R18" s="768"/>
      <c r="S18" s="767"/>
    </row>
    <row r="19" spans="1:19" ht="24.75" customHeight="1">
      <c r="A19" s="752"/>
      <c r="B19" s="1572" t="s">
        <v>1184</v>
      </c>
      <c r="C19" s="1573"/>
      <c r="D19" s="1573"/>
      <c r="E19" s="1573"/>
      <c r="F19" s="1574"/>
      <c r="G19" s="1573"/>
      <c r="H19" s="1573"/>
      <c r="I19" s="1573"/>
      <c r="J19" s="1573"/>
      <c r="K19" s="1573"/>
      <c r="L19" s="1573"/>
      <c r="M19" s="1573"/>
      <c r="N19" s="1573"/>
      <c r="O19" s="1573"/>
      <c r="P19" s="1573"/>
      <c r="Q19" s="1573"/>
      <c r="R19" s="1573"/>
      <c r="S19" s="1575"/>
    </row>
    <row r="20" spans="1:19" ht="24.75" customHeight="1">
      <c r="A20" s="752"/>
      <c r="B20" s="761"/>
      <c r="C20" s="536" t="s">
        <v>1183</v>
      </c>
      <c r="D20" s="536"/>
      <c r="E20" s="760"/>
      <c r="F20" s="766" t="s">
        <v>1182</v>
      </c>
      <c r="G20" s="758" t="s">
        <v>1181</v>
      </c>
      <c r="H20" s="685"/>
      <c r="I20" s="685"/>
      <c r="J20" s="685"/>
      <c r="K20" s="685"/>
      <c r="L20" s="757"/>
      <c r="M20" s="757"/>
      <c r="N20" s="757"/>
      <c r="O20" s="756"/>
      <c r="P20" s="756"/>
      <c r="Q20" s="755"/>
      <c r="R20" s="754"/>
      <c r="S20" s="753"/>
    </row>
    <row r="21" spans="1:19" ht="24.75" customHeight="1">
      <c r="A21" s="752"/>
      <c r="B21" s="761"/>
      <c r="C21" s="536" t="s">
        <v>1180</v>
      </c>
      <c r="D21" s="536"/>
      <c r="E21" s="760"/>
      <c r="F21" s="765" t="s">
        <v>1179</v>
      </c>
      <c r="G21" s="758" t="s">
        <v>1178</v>
      </c>
      <c r="H21" s="685"/>
      <c r="I21" s="685"/>
      <c r="J21" s="685"/>
      <c r="K21" s="685"/>
      <c r="L21" s="757"/>
      <c r="M21" s="757"/>
      <c r="N21" s="757"/>
      <c r="O21" s="756"/>
      <c r="P21" s="756"/>
      <c r="Q21" s="755"/>
      <c r="R21" s="754"/>
      <c r="S21" s="753"/>
    </row>
    <row r="22" spans="1:19" ht="24.75" customHeight="1">
      <c r="A22" s="752"/>
      <c r="B22" s="761"/>
      <c r="C22" s="536" t="s">
        <v>1177</v>
      </c>
      <c r="D22" s="536"/>
      <c r="E22" s="760"/>
      <c r="F22" s="765" t="s">
        <v>1176</v>
      </c>
      <c r="G22" s="758" t="s">
        <v>1175</v>
      </c>
      <c r="H22" s="685"/>
      <c r="I22" s="685"/>
      <c r="J22" s="685"/>
      <c r="K22" s="685"/>
      <c r="L22" s="757"/>
      <c r="M22" s="757"/>
      <c r="N22" s="757"/>
      <c r="O22" s="756"/>
      <c r="P22" s="756"/>
      <c r="Q22" s="755"/>
      <c r="R22" s="754"/>
      <c r="S22" s="753"/>
    </row>
    <row r="23" spans="1:19" ht="24.75" customHeight="1">
      <c r="A23" s="752"/>
      <c r="B23" s="761"/>
      <c r="C23" s="536" t="s">
        <v>1174</v>
      </c>
      <c r="D23" s="536"/>
      <c r="E23" s="760"/>
      <c r="F23" s="765" t="s">
        <v>1173</v>
      </c>
      <c r="G23" s="758" t="s">
        <v>1172</v>
      </c>
      <c r="H23" s="685"/>
      <c r="I23" s="685"/>
      <c r="J23" s="685"/>
      <c r="K23" s="685"/>
      <c r="L23" s="757"/>
      <c r="M23" s="757"/>
      <c r="N23" s="757"/>
      <c r="O23" s="756"/>
      <c r="P23" s="756"/>
      <c r="Q23" s="755"/>
      <c r="R23" s="754"/>
      <c r="S23" s="753"/>
    </row>
    <row r="24" spans="1:19" ht="24.75" customHeight="1">
      <c r="A24" s="752"/>
      <c r="B24" s="761"/>
      <c r="C24" s="536" t="s">
        <v>1171</v>
      </c>
      <c r="D24" s="536"/>
      <c r="E24" s="760"/>
      <c r="F24" s="765" t="s">
        <v>1170</v>
      </c>
      <c r="G24" s="758" t="s">
        <v>1169</v>
      </c>
      <c r="H24" s="685"/>
      <c r="I24" s="685"/>
      <c r="J24" s="685"/>
      <c r="K24" s="685"/>
      <c r="L24" s="757"/>
      <c r="M24" s="757"/>
      <c r="N24" s="757"/>
      <c r="O24" s="756"/>
      <c r="P24" s="756"/>
      <c r="Q24" s="755"/>
      <c r="R24" s="754"/>
      <c r="S24" s="753"/>
    </row>
    <row r="25" spans="1:19" ht="24.75" customHeight="1">
      <c r="A25" s="752"/>
      <c r="B25" s="761"/>
      <c r="C25" s="536" t="s">
        <v>1168</v>
      </c>
      <c r="D25" s="536"/>
      <c r="E25" s="760"/>
      <c r="F25" s="765" t="s">
        <v>1167</v>
      </c>
      <c r="G25" s="764"/>
      <c r="H25" s="685"/>
      <c r="I25" s="685"/>
      <c r="J25" s="685"/>
      <c r="K25" s="685"/>
      <c r="L25" s="757"/>
      <c r="M25" s="757"/>
      <c r="N25" s="757"/>
      <c r="O25" s="756"/>
      <c r="P25" s="756"/>
      <c r="Q25" s="755"/>
      <c r="R25" s="754"/>
      <c r="S25" s="753"/>
    </row>
    <row r="26" spans="1:19" ht="24.75" customHeight="1">
      <c r="A26" s="752"/>
      <c r="B26" s="761"/>
      <c r="C26" s="536"/>
      <c r="D26" s="536"/>
      <c r="E26" s="760"/>
      <c r="F26" s="765"/>
      <c r="G26" s="764"/>
      <c r="H26" s="685"/>
      <c r="I26" s="685"/>
      <c r="J26" s="685"/>
      <c r="K26" s="685"/>
      <c r="L26" s="757"/>
      <c r="M26" s="757"/>
      <c r="N26" s="757"/>
      <c r="O26" s="756"/>
      <c r="P26" s="756"/>
      <c r="Q26" s="755"/>
      <c r="R26" s="754"/>
      <c r="S26" s="753"/>
    </row>
    <row r="27" spans="1:19" ht="24.75" customHeight="1">
      <c r="A27" s="752"/>
      <c r="B27" s="761"/>
      <c r="C27" s="763" t="s">
        <v>1766</v>
      </c>
      <c r="D27" s="536"/>
      <c r="E27" s="760"/>
      <c r="F27" s="762" t="s">
        <v>1766</v>
      </c>
      <c r="G27" s="758"/>
      <c r="H27" s="691"/>
      <c r="I27" s="691"/>
      <c r="J27" s="691"/>
      <c r="K27" s="691"/>
      <c r="L27" s="686"/>
      <c r="M27" s="686"/>
      <c r="N27" s="757"/>
      <c r="O27" s="756"/>
      <c r="P27" s="756"/>
      <c r="Q27" s="755"/>
      <c r="R27" s="754"/>
      <c r="S27" s="753"/>
    </row>
    <row r="28" spans="1:19" ht="24.75" customHeight="1">
      <c r="A28" s="752"/>
      <c r="B28" s="761"/>
      <c r="C28" s="536"/>
      <c r="D28" s="536"/>
      <c r="E28" s="760"/>
      <c r="F28" s="759"/>
      <c r="G28" s="758"/>
      <c r="H28" s="691"/>
      <c r="I28" s="691"/>
      <c r="J28" s="691"/>
      <c r="K28" s="691"/>
      <c r="L28" s="686"/>
      <c r="M28" s="686"/>
      <c r="N28" s="757"/>
      <c r="O28" s="756"/>
      <c r="P28" s="756"/>
      <c r="Q28" s="755"/>
      <c r="R28" s="754"/>
      <c r="S28" s="753"/>
    </row>
    <row r="29" spans="1:19" ht="24.75" customHeight="1" thickBot="1">
      <c r="A29" s="752"/>
      <c r="B29" s="751"/>
      <c r="C29" s="679" t="s">
        <v>1166</v>
      </c>
      <c r="D29" s="679"/>
      <c r="E29" s="750"/>
      <c r="F29" s="749" t="s">
        <v>1165</v>
      </c>
      <c r="G29" s="748"/>
      <c r="H29" s="747"/>
      <c r="I29" s="747"/>
      <c r="J29" s="747"/>
      <c r="K29" s="747"/>
      <c r="L29" s="746"/>
      <c r="M29" s="746"/>
      <c r="N29" s="746"/>
      <c r="O29" s="745"/>
      <c r="P29" s="745"/>
      <c r="Q29" s="744"/>
      <c r="R29" s="743"/>
      <c r="S29" s="742"/>
    </row>
    <row r="30" ht="19.5" customHeight="1">
      <c r="A30" s="741"/>
    </row>
    <row r="31" ht="15">
      <c r="B31" s="537"/>
    </row>
    <row r="32" spans="2:9" ht="15">
      <c r="B32" s="536"/>
      <c r="E32" s="739"/>
      <c r="G32" s="739"/>
      <c r="H32" s="740"/>
      <c r="I32" s="740"/>
    </row>
    <row r="33" spans="2:9" s="737" customFormat="1" ht="15">
      <c r="B33" s="536"/>
      <c r="E33" s="739"/>
      <c r="G33" s="739"/>
      <c r="H33" s="740"/>
      <c r="I33" s="740"/>
    </row>
    <row r="34" spans="2:9" s="737" customFormat="1" ht="15">
      <c r="B34" s="739"/>
      <c r="E34" s="739"/>
      <c r="G34" s="739"/>
      <c r="H34" s="740"/>
      <c r="I34" s="740"/>
    </row>
    <row r="35" spans="5:9" s="737" customFormat="1" ht="15">
      <c r="E35" s="739"/>
      <c r="F35" s="739"/>
      <c r="G35" s="739"/>
      <c r="H35" s="740"/>
      <c r="I35" s="740"/>
    </row>
    <row r="36" spans="5:9" s="737" customFormat="1" ht="15">
      <c r="E36" s="739"/>
      <c r="F36" s="739"/>
      <c r="G36" s="739"/>
      <c r="H36" s="740"/>
      <c r="I36" s="740"/>
    </row>
    <row r="37" spans="5:9" s="737" customFormat="1" ht="15">
      <c r="E37" s="739"/>
      <c r="F37" s="739"/>
      <c r="G37" s="739"/>
      <c r="H37" s="740"/>
      <c r="I37" s="740"/>
    </row>
    <row r="38" spans="5:9" s="737" customFormat="1" ht="12.75">
      <c r="E38" s="739"/>
      <c r="F38" s="739"/>
      <c r="G38" s="739"/>
      <c r="H38" s="739"/>
      <c r="I38" s="739"/>
    </row>
    <row r="39" spans="5:9" s="737" customFormat="1" ht="12.75">
      <c r="E39" s="739"/>
      <c r="F39" s="739"/>
      <c r="G39" s="739"/>
      <c r="H39" s="739"/>
      <c r="I39" s="739"/>
    </row>
    <row r="40" spans="5:9" s="737" customFormat="1" ht="12.75">
      <c r="E40" s="739"/>
      <c r="F40" s="739"/>
      <c r="G40" s="739"/>
      <c r="H40" s="739"/>
      <c r="I40" s="739"/>
    </row>
  </sheetData>
  <sheetProtection/>
  <mergeCells count="13">
    <mergeCell ref="B19:S19"/>
    <mergeCell ref="R5:R8"/>
    <mergeCell ref="S5:S8"/>
    <mergeCell ref="B11:E11"/>
    <mergeCell ref="B12:E12"/>
    <mergeCell ref="B13:E13"/>
    <mergeCell ref="B14:E14"/>
    <mergeCell ref="O5:Q7"/>
    <mergeCell ref="L5:N7"/>
    <mergeCell ref="B3:E3"/>
    <mergeCell ref="G5:G8"/>
    <mergeCell ref="H5:I7"/>
    <mergeCell ref="J5:K7"/>
  </mergeCells>
  <printOptions/>
  <pageMargins left="0.15748031496062992" right="0.1968503937007874" top="0.5905511811023623" bottom="0.34" header="0.1968503937007874" footer="0.1968503937007874"/>
  <pageSetup cellComments="asDisplayed" fitToHeight="1" fitToWidth="1" horizontalDpi="300" verticalDpi="300" orientation="landscape" paperSize="9" scale="44" r:id="rId3"/>
  <headerFooter alignWithMargins="0">
    <oddHeader>&amp;C&amp;40&amp;U&amp;A</oddHeader>
    <oddFooter>&amp;L&amp;F&amp;C&amp;A&amp;R&amp;D</oddFooter>
  </headerFooter>
  <legacyDrawing r:id="rId2"/>
</worksheet>
</file>

<file path=xl/worksheets/sheet14.xml><?xml version="1.0" encoding="utf-8"?>
<worksheet xmlns="http://schemas.openxmlformats.org/spreadsheetml/2006/main" xmlns:r="http://schemas.openxmlformats.org/officeDocument/2006/relationships">
  <sheetPr>
    <tabColor rgb="FF92D050"/>
    <pageSetUpPr fitToPage="1"/>
  </sheetPr>
  <dimension ref="B2:H58"/>
  <sheetViews>
    <sheetView view="pageBreakPreview" zoomScale="60" zoomScaleNormal="70" zoomScalePageLayoutView="0" workbookViewId="0" topLeftCell="A1">
      <selection activeCell="J10" sqref="J10"/>
    </sheetView>
  </sheetViews>
  <sheetFormatPr defaultColWidth="11.421875" defaultRowHeight="15"/>
  <cols>
    <col min="1" max="1" width="6.57421875" style="620" customWidth="1"/>
    <col min="2" max="2" width="11.421875" style="620" customWidth="1"/>
    <col min="3" max="4" width="56.00390625" style="620" customWidth="1"/>
    <col min="5" max="5" width="71.8515625" style="620" customWidth="1"/>
    <col min="6" max="6" width="60.00390625" style="620" customWidth="1"/>
    <col min="7" max="7" width="11.421875" style="620" customWidth="1"/>
    <col min="8" max="8" width="5.28125" style="620" customWidth="1"/>
    <col min="9" max="252" width="11.421875" style="620" customWidth="1"/>
    <col min="253" max="253" width="6.57421875" style="620" customWidth="1"/>
    <col min="254" max="16384" width="11.421875" style="620" customWidth="1"/>
  </cols>
  <sheetData>
    <row r="2" spans="2:4" ht="18">
      <c r="B2" s="724" t="s">
        <v>1198</v>
      </c>
      <c r="C2" s="669"/>
      <c r="D2" s="669"/>
    </row>
    <row r="3" spans="2:4" ht="15.75" thickBot="1">
      <c r="B3" s="668"/>
      <c r="C3" s="667"/>
      <c r="D3" s="667"/>
    </row>
    <row r="4" spans="2:6" ht="19.5">
      <c r="B4" s="666" t="s">
        <v>1120</v>
      </c>
      <c r="C4" s="665" t="s">
        <v>2199</v>
      </c>
      <c r="D4" s="665" t="s">
        <v>1119</v>
      </c>
      <c r="E4" s="664" t="s">
        <v>1118</v>
      </c>
      <c r="F4" s="663" t="s">
        <v>1117</v>
      </c>
    </row>
    <row r="5" spans="2:6" ht="18" customHeight="1">
      <c r="B5" s="657"/>
      <c r="C5" s="656" t="s">
        <v>1116</v>
      </c>
      <c r="D5" s="656" t="s">
        <v>1115</v>
      </c>
      <c r="E5" s="662" t="s">
        <v>1116</v>
      </c>
      <c r="F5" s="634" t="s">
        <v>1115</v>
      </c>
    </row>
    <row r="6" spans="2:6" ht="45">
      <c r="B6" s="659" t="s">
        <v>1923</v>
      </c>
      <c r="C6" s="650" t="s">
        <v>1269</v>
      </c>
      <c r="D6" s="649" t="s">
        <v>1268</v>
      </c>
      <c r="E6" s="647" t="s">
        <v>1267</v>
      </c>
      <c r="F6" s="818" t="s">
        <v>1266</v>
      </c>
    </row>
    <row r="7" spans="2:6" ht="60">
      <c r="B7" s="659" t="s">
        <v>1926</v>
      </c>
      <c r="C7" s="650" t="s">
        <v>1265</v>
      </c>
      <c r="D7" s="649" t="s">
        <v>1264</v>
      </c>
      <c r="E7" s="647" t="s">
        <v>1263</v>
      </c>
      <c r="F7" s="818" t="s">
        <v>1259</v>
      </c>
    </row>
    <row r="8" spans="2:6" ht="60">
      <c r="B8" s="642" t="s">
        <v>1929</v>
      </c>
      <c r="C8" s="641" t="s">
        <v>1262</v>
      </c>
      <c r="D8" s="649" t="s">
        <v>1261</v>
      </c>
      <c r="E8" s="647" t="s">
        <v>1260</v>
      </c>
      <c r="F8" s="818" t="s">
        <v>1259</v>
      </c>
    </row>
    <row r="9" spans="2:6" ht="150">
      <c r="B9" s="642" t="s">
        <v>1258</v>
      </c>
      <c r="C9" s="641" t="s">
        <v>1108</v>
      </c>
      <c r="D9" s="640" t="s">
        <v>1107</v>
      </c>
      <c r="E9" s="640" t="s">
        <v>1257</v>
      </c>
      <c r="F9" s="818" t="s">
        <v>1256</v>
      </c>
    </row>
    <row r="10" spans="2:6" ht="60">
      <c r="B10" s="642" t="s">
        <v>1231</v>
      </c>
      <c r="C10" s="641" t="s">
        <v>1255</v>
      </c>
      <c r="D10" s="640" t="s">
        <v>1254</v>
      </c>
      <c r="E10" s="640" t="s">
        <v>1253</v>
      </c>
      <c r="F10" s="815" t="s">
        <v>1252</v>
      </c>
    </row>
    <row r="11" spans="2:6" ht="45">
      <c r="B11" s="642" t="s">
        <v>1947</v>
      </c>
      <c r="C11" s="641" t="s">
        <v>1096</v>
      </c>
      <c r="D11" s="640" t="s">
        <v>1099</v>
      </c>
      <c r="E11" s="640" t="s">
        <v>1251</v>
      </c>
      <c r="F11" s="815" t="s">
        <v>1250</v>
      </c>
    </row>
    <row r="12" spans="2:6" ht="46.5" customHeight="1">
      <c r="B12" s="658" t="s">
        <v>1950</v>
      </c>
      <c r="C12" s="641" t="s">
        <v>1092</v>
      </c>
      <c r="D12" s="640" t="s">
        <v>1091</v>
      </c>
      <c r="E12" s="640"/>
      <c r="F12" s="817"/>
    </row>
    <row r="13" spans="2:6" ht="18">
      <c r="B13" s="657"/>
      <c r="C13" s="655" t="s">
        <v>1090</v>
      </c>
      <c r="D13" s="656" t="s">
        <v>1089</v>
      </c>
      <c r="E13" s="655" t="s">
        <v>1090</v>
      </c>
      <c r="F13" s="727" t="s">
        <v>1089</v>
      </c>
    </row>
    <row r="14" spans="2:6" ht="75">
      <c r="B14" s="642" t="s">
        <v>1923</v>
      </c>
      <c r="C14" s="650" t="s">
        <v>1249</v>
      </c>
      <c r="D14" s="649" t="s">
        <v>1191</v>
      </c>
      <c r="E14" s="647" t="s">
        <v>1248</v>
      </c>
      <c r="F14" s="815" t="s">
        <v>1247</v>
      </c>
    </row>
    <row r="15" spans="2:8" ht="285">
      <c r="B15" s="642" t="s">
        <v>1926</v>
      </c>
      <c r="C15" s="641" t="s">
        <v>1246</v>
      </c>
      <c r="D15" s="640" t="s">
        <v>1245</v>
      </c>
      <c r="E15" s="640" t="s">
        <v>1244</v>
      </c>
      <c r="F15" s="815" t="s">
        <v>1243</v>
      </c>
      <c r="H15" s="816"/>
    </row>
    <row r="16" spans="2:6" ht="120">
      <c r="B16" s="642" t="s">
        <v>1929</v>
      </c>
      <c r="C16" s="641" t="s">
        <v>1242</v>
      </c>
      <c r="D16" s="640" t="s">
        <v>1241</v>
      </c>
      <c r="E16" s="640" t="s">
        <v>1240</v>
      </c>
      <c r="F16" s="815" t="s">
        <v>1239</v>
      </c>
    </row>
    <row r="17" spans="2:6" ht="45">
      <c r="B17" s="642" t="s">
        <v>1932</v>
      </c>
      <c r="C17" s="641" t="s">
        <v>1238</v>
      </c>
      <c r="D17" s="640" t="s">
        <v>1237</v>
      </c>
      <c r="E17" s="640" t="s">
        <v>1236</v>
      </c>
      <c r="F17" s="815" t="s">
        <v>1235</v>
      </c>
    </row>
    <row r="18" spans="2:6" ht="225">
      <c r="B18" s="642" t="s">
        <v>1935</v>
      </c>
      <c r="C18" s="641" t="s">
        <v>1234</v>
      </c>
      <c r="D18" s="640" t="s">
        <v>1233</v>
      </c>
      <c r="E18" s="640" t="s">
        <v>1232</v>
      </c>
      <c r="F18" s="814" t="s">
        <v>1037</v>
      </c>
    </row>
    <row r="19" spans="2:6" ht="45">
      <c r="B19" s="658" t="s">
        <v>1231</v>
      </c>
      <c r="C19" s="641" t="s">
        <v>1230</v>
      </c>
      <c r="D19" s="640" t="s">
        <v>1229</v>
      </c>
      <c r="E19" s="640" t="s">
        <v>1228</v>
      </c>
      <c r="F19" s="813" t="s">
        <v>1227</v>
      </c>
    </row>
    <row r="20" spans="2:6" ht="30">
      <c r="B20" s="642" t="s">
        <v>1938</v>
      </c>
      <c r="C20" s="730" t="s">
        <v>1226</v>
      </c>
      <c r="D20" s="812" t="s">
        <v>1185</v>
      </c>
      <c r="E20" s="640" t="s">
        <v>1078</v>
      </c>
      <c r="F20" s="811" t="s">
        <v>1225</v>
      </c>
    </row>
    <row r="21" spans="2:6" ht="45">
      <c r="B21" s="642" t="s">
        <v>1941</v>
      </c>
      <c r="C21" s="730" t="s">
        <v>1224</v>
      </c>
      <c r="D21" s="812" t="s">
        <v>1719</v>
      </c>
      <c r="E21" s="640" t="s">
        <v>1223</v>
      </c>
      <c r="F21" s="811" t="s">
        <v>1222</v>
      </c>
    </row>
    <row r="22" spans="2:6" ht="30">
      <c r="B22" s="642" t="s">
        <v>1944</v>
      </c>
      <c r="C22" s="730" t="s">
        <v>1083</v>
      </c>
      <c r="D22" s="812" t="s">
        <v>1863</v>
      </c>
      <c r="E22" s="640" t="s">
        <v>1082</v>
      </c>
      <c r="F22" s="811" t="s">
        <v>1221</v>
      </c>
    </row>
    <row r="23" spans="2:6" ht="63.75" customHeight="1" thickBot="1">
      <c r="B23" s="810" t="s">
        <v>1220</v>
      </c>
      <c r="C23" s="809" t="s">
        <v>1219</v>
      </c>
      <c r="D23" s="808" t="s">
        <v>1218</v>
      </c>
      <c r="E23" s="808" t="s">
        <v>1217</v>
      </c>
      <c r="F23" s="807" t="s">
        <v>1216</v>
      </c>
    </row>
    <row r="25" ht="15">
      <c r="B25" s="537" t="s">
        <v>1030</v>
      </c>
    </row>
    <row r="26" ht="15">
      <c r="B26" s="537"/>
    </row>
    <row r="27" ht="15">
      <c r="B27" s="536" t="s">
        <v>1904</v>
      </c>
    </row>
    <row r="28" ht="15">
      <c r="B28" s="536" t="s">
        <v>1215</v>
      </c>
    </row>
    <row r="29" ht="15">
      <c r="B29" s="536" t="s">
        <v>1214</v>
      </c>
    </row>
    <row r="30" ht="15">
      <c r="B30" s="536" t="s">
        <v>1213</v>
      </c>
    </row>
    <row r="31" ht="15">
      <c r="B31" s="536"/>
    </row>
    <row r="32" ht="15">
      <c r="B32" s="537" t="s">
        <v>1212</v>
      </c>
    </row>
    <row r="33" ht="15">
      <c r="B33" s="537"/>
    </row>
    <row r="34" ht="15">
      <c r="B34" s="536" t="s">
        <v>1211</v>
      </c>
    </row>
    <row r="35" ht="15">
      <c r="B35" s="536"/>
    </row>
    <row r="36" ht="15">
      <c r="B36" s="536" t="s">
        <v>1210</v>
      </c>
    </row>
    <row r="37" ht="15">
      <c r="B37" s="536"/>
    </row>
    <row r="38" ht="15">
      <c r="B38" s="536" t="s">
        <v>1209</v>
      </c>
    </row>
    <row r="39" ht="15">
      <c r="B39" s="536"/>
    </row>
    <row r="40" ht="15">
      <c r="B40" s="537" t="s">
        <v>1208</v>
      </c>
    </row>
    <row r="42" ht="15">
      <c r="B42" s="536" t="s">
        <v>1207</v>
      </c>
    </row>
    <row r="43" ht="15">
      <c r="B43" s="536" t="s">
        <v>1206</v>
      </c>
    </row>
    <row r="44" ht="15">
      <c r="B44" s="536" t="s">
        <v>1205</v>
      </c>
    </row>
    <row r="45" ht="15">
      <c r="B45" s="536"/>
    </row>
    <row r="46" ht="15">
      <c r="B46" s="536" t="s">
        <v>1204</v>
      </c>
    </row>
    <row r="47" ht="15">
      <c r="B47" s="536" t="s">
        <v>1203</v>
      </c>
    </row>
    <row r="48" ht="15">
      <c r="B48" s="536" t="s">
        <v>1202</v>
      </c>
    </row>
    <row r="49" ht="15">
      <c r="B49" s="536" t="s">
        <v>1201</v>
      </c>
    </row>
    <row r="50" ht="15">
      <c r="B50" s="536"/>
    </row>
    <row r="51" ht="15">
      <c r="B51" s="537" t="s">
        <v>1200</v>
      </c>
    </row>
    <row r="52" ht="15">
      <c r="B52" s="536" t="s">
        <v>1199</v>
      </c>
    </row>
    <row r="53" ht="15">
      <c r="B53" s="536"/>
    </row>
    <row r="54" ht="15">
      <c r="B54" s="536"/>
    </row>
    <row r="56" ht="15">
      <c r="B56" s="536"/>
    </row>
    <row r="58" ht="15">
      <c r="B58" s="536"/>
    </row>
  </sheetData>
  <sheetProtection/>
  <printOptions/>
  <pageMargins left="0.3" right="0.2755905511811024" top="0.35433070866141736" bottom="0.4724409448818898" header="0.2362204724409449" footer="0.2755905511811024"/>
  <pageSetup fitToHeight="1" fitToWidth="1" horizontalDpi="600" verticalDpi="600" orientation="portrait" paperSize="9" scale="37" r:id="rId1"/>
  <headerFooter alignWithMargins="0">
    <oddFooter>&amp;L&amp;F&amp;C&amp;A&amp;R&amp;D</oddFooter>
  </headerFooter>
</worksheet>
</file>

<file path=xl/worksheets/sheet15.xml><?xml version="1.0" encoding="utf-8"?>
<worksheet xmlns="http://schemas.openxmlformats.org/spreadsheetml/2006/main" xmlns:r="http://schemas.openxmlformats.org/officeDocument/2006/relationships">
  <sheetPr>
    <tabColor theme="9" tint="0.39998000860214233"/>
  </sheetPr>
  <dimension ref="A1:M18"/>
  <sheetViews>
    <sheetView view="pageBreakPreview" zoomScale="60" zoomScalePageLayoutView="0" workbookViewId="0" topLeftCell="A1">
      <selection activeCell="J10" sqref="J10"/>
    </sheetView>
  </sheetViews>
  <sheetFormatPr defaultColWidth="9.140625" defaultRowHeight="15"/>
  <cols>
    <col min="1" max="1" width="5.7109375" style="819" customWidth="1"/>
    <col min="2" max="2" width="11.00390625" style="819" customWidth="1"/>
    <col min="3" max="3" width="16.57421875" style="819" bestFit="1" customWidth="1"/>
    <col min="4" max="5" width="9.140625" style="819" customWidth="1"/>
    <col min="6" max="7" width="21.57421875" style="819" bestFit="1" customWidth="1"/>
    <col min="8" max="9" width="9.00390625" style="819" bestFit="1" customWidth="1"/>
    <col min="10" max="11" width="21.8515625" style="819" bestFit="1" customWidth="1"/>
    <col min="12" max="12" width="12.8515625" style="819" bestFit="1" customWidth="1"/>
    <col min="13" max="13" width="12.421875" style="819" bestFit="1" customWidth="1"/>
    <col min="14" max="16384" width="9.140625" style="819" customWidth="1"/>
  </cols>
  <sheetData>
    <row r="1" spans="2:3" ht="15">
      <c r="B1" s="834" t="s">
        <v>1290</v>
      </c>
      <c r="C1" s="833"/>
    </row>
    <row r="2" spans="2:3" ht="14.25">
      <c r="B2" s="833"/>
      <c r="C2" s="833"/>
    </row>
    <row r="3" spans="1:13" ht="14.25">
      <c r="A3" s="832"/>
      <c r="B3" s="829"/>
      <c r="C3" s="830" t="s">
        <v>1289</v>
      </c>
      <c r="D3" s="830" t="s">
        <v>1288</v>
      </c>
      <c r="E3" s="830" t="s">
        <v>1288</v>
      </c>
      <c r="F3" s="830" t="s">
        <v>1287</v>
      </c>
      <c r="G3" s="830" t="s">
        <v>1287</v>
      </c>
      <c r="H3" s="830" t="s">
        <v>1286</v>
      </c>
      <c r="I3" s="830" t="s">
        <v>1286</v>
      </c>
      <c r="J3" s="830" t="s">
        <v>1285</v>
      </c>
      <c r="K3" s="830" t="s">
        <v>1285</v>
      </c>
      <c r="L3" s="829"/>
      <c r="M3" s="829"/>
    </row>
    <row r="4" spans="1:13" ht="14.25">
      <c r="A4" s="832"/>
      <c r="B4" s="829"/>
      <c r="C4" s="831" t="s">
        <v>1283</v>
      </c>
      <c r="D4" s="830" t="s">
        <v>1284</v>
      </c>
      <c r="E4" s="830" t="s">
        <v>1284</v>
      </c>
      <c r="F4" s="830" t="s">
        <v>1282</v>
      </c>
      <c r="G4" s="830" t="s">
        <v>1282</v>
      </c>
      <c r="H4" s="830" t="s">
        <v>1283</v>
      </c>
      <c r="I4" s="830" t="s">
        <v>1283</v>
      </c>
      <c r="J4" s="830" t="s">
        <v>1282</v>
      </c>
      <c r="K4" s="830" t="s">
        <v>1282</v>
      </c>
      <c r="L4" s="829" t="s">
        <v>1281</v>
      </c>
      <c r="M4" s="829" t="s">
        <v>1280</v>
      </c>
    </row>
    <row r="5" spans="1:13" ht="15" thickBot="1">
      <c r="A5" s="828" t="s">
        <v>1279</v>
      </c>
      <c r="B5" s="828" t="s">
        <v>1033</v>
      </c>
      <c r="C5" s="828" t="s">
        <v>1278</v>
      </c>
      <c r="D5" s="828" t="s">
        <v>1277</v>
      </c>
      <c r="E5" s="828" t="s">
        <v>1181</v>
      </c>
      <c r="F5" s="828" t="s">
        <v>1277</v>
      </c>
      <c r="G5" s="828" t="s">
        <v>1181</v>
      </c>
      <c r="H5" s="828" t="s">
        <v>1277</v>
      </c>
      <c r="I5" s="828" t="s">
        <v>1181</v>
      </c>
      <c r="J5" s="828" t="s">
        <v>1277</v>
      </c>
      <c r="K5" s="828" t="s">
        <v>1181</v>
      </c>
      <c r="L5" s="828" t="s">
        <v>1276</v>
      </c>
      <c r="M5" s="828" t="s">
        <v>1275</v>
      </c>
    </row>
    <row r="6" spans="1:13" ht="15" thickTop="1">
      <c r="A6" s="827">
        <v>1</v>
      </c>
      <c r="B6" s="826"/>
      <c r="C6" s="826" t="s">
        <v>1274</v>
      </c>
      <c r="D6" s="826"/>
      <c r="E6" s="826"/>
      <c r="F6" s="826"/>
      <c r="G6" s="826"/>
      <c r="H6" s="826"/>
      <c r="I6" s="826"/>
      <c r="J6" s="826"/>
      <c r="K6" s="826"/>
      <c r="L6" s="826"/>
      <c r="M6" s="826"/>
    </row>
    <row r="7" spans="1:13" ht="14.25">
      <c r="A7" s="827"/>
      <c r="B7" s="826"/>
      <c r="C7" s="826" t="s">
        <v>1273</v>
      </c>
      <c r="D7" s="826"/>
      <c r="E7" s="826"/>
      <c r="F7" s="826"/>
      <c r="G7" s="826"/>
      <c r="H7" s="826"/>
      <c r="I7" s="826"/>
      <c r="J7" s="826"/>
      <c r="K7" s="826"/>
      <c r="L7" s="826"/>
      <c r="M7" s="826"/>
    </row>
    <row r="8" spans="1:13" ht="14.25">
      <c r="A8" s="827"/>
      <c r="B8" s="826"/>
      <c r="C8" s="826" t="s">
        <v>1272</v>
      </c>
      <c r="D8" s="826"/>
      <c r="E8" s="826"/>
      <c r="F8" s="826"/>
      <c r="G8" s="826"/>
      <c r="H8" s="826"/>
      <c r="I8" s="826"/>
      <c r="J8" s="826"/>
      <c r="K8" s="826"/>
      <c r="L8" s="826"/>
      <c r="M8" s="826"/>
    </row>
    <row r="9" spans="1:13" ht="14.25">
      <c r="A9" s="825">
        <v>2</v>
      </c>
      <c r="B9" s="824"/>
      <c r="C9" s="826" t="s">
        <v>1274</v>
      </c>
      <c r="D9" s="824"/>
      <c r="E9" s="824"/>
      <c r="F9" s="824"/>
      <c r="G9" s="824"/>
      <c r="H9" s="824"/>
      <c r="I9" s="824"/>
      <c r="J9" s="824"/>
      <c r="K9" s="824"/>
      <c r="L9" s="824"/>
      <c r="M9" s="824"/>
    </row>
    <row r="10" spans="1:13" ht="14.25">
      <c r="A10" s="825"/>
      <c r="B10" s="824"/>
      <c r="C10" s="826" t="s">
        <v>1273</v>
      </c>
      <c r="D10" s="824"/>
      <c r="E10" s="824"/>
      <c r="F10" s="824"/>
      <c r="G10" s="824"/>
      <c r="H10" s="824"/>
      <c r="I10" s="824"/>
      <c r="J10" s="824"/>
      <c r="K10" s="824"/>
      <c r="L10" s="824"/>
      <c r="M10" s="824"/>
    </row>
    <row r="11" spans="1:13" ht="14.25">
      <c r="A11" s="825"/>
      <c r="B11" s="824"/>
      <c r="C11" s="826" t="s">
        <v>1272</v>
      </c>
      <c r="D11" s="824"/>
      <c r="E11" s="824"/>
      <c r="F11" s="824"/>
      <c r="G11" s="824"/>
      <c r="H11" s="824"/>
      <c r="I11" s="824"/>
      <c r="J11" s="824"/>
      <c r="K11" s="824"/>
      <c r="L11" s="824"/>
      <c r="M11" s="824"/>
    </row>
    <row r="12" spans="1:13" ht="14.25">
      <c r="A12" s="825" t="s">
        <v>1271</v>
      </c>
      <c r="B12" s="824"/>
      <c r="C12" s="824"/>
      <c r="D12" s="824"/>
      <c r="E12" s="824"/>
      <c r="F12" s="824"/>
      <c r="G12" s="824"/>
      <c r="H12" s="824"/>
      <c r="I12" s="824"/>
      <c r="J12" s="824"/>
      <c r="K12" s="824"/>
      <c r="L12" s="824"/>
      <c r="M12" s="824"/>
    </row>
    <row r="13" spans="1:13" ht="14.25">
      <c r="A13" s="825" t="s">
        <v>1271</v>
      </c>
      <c r="B13" s="824"/>
      <c r="C13" s="824"/>
      <c r="D13" s="824"/>
      <c r="E13" s="824"/>
      <c r="F13" s="824"/>
      <c r="G13" s="824"/>
      <c r="H13" s="824"/>
      <c r="I13" s="824"/>
      <c r="J13" s="824"/>
      <c r="K13" s="824"/>
      <c r="L13" s="824"/>
      <c r="M13" s="824"/>
    </row>
    <row r="14" spans="1:13" ht="14.25">
      <c r="A14" s="825" t="s">
        <v>1271</v>
      </c>
      <c r="B14" s="824"/>
      <c r="C14" s="824"/>
      <c r="D14" s="824"/>
      <c r="E14" s="824"/>
      <c r="F14" s="824"/>
      <c r="G14" s="824"/>
      <c r="H14" s="824"/>
      <c r="I14" s="824"/>
      <c r="J14" s="824"/>
      <c r="K14" s="824"/>
      <c r="L14" s="824"/>
      <c r="M14" s="824"/>
    </row>
    <row r="15" spans="1:13" ht="14.25">
      <c r="A15" s="822"/>
      <c r="B15" s="823" t="s">
        <v>1805</v>
      </c>
      <c r="C15" s="823"/>
      <c r="D15" s="822">
        <f aca="true" t="shared" si="0" ref="D15:K15">SUM(D6:D14)</f>
        <v>0</v>
      </c>
      <c r="E15" s="822">
        <f t="shared" si="0"/>
        <v>0</v>
      </c>
      <c r="F15" s="822">
        <f t="shared" si="0"/>
        <v>0</v>
      </c>
      <c r="G15" s="822">
        <f t="shared" si="0"/>
        <v>0</v>
      </c>
      <c r="H15" s="822">
        <f t="shared" si="0"/>
        <v>0</v>
      </c>
      <c r="I15" s="822">
        <f t="shared" si="0"/>
        <v>0</v>
      </c>
      <c r="J15" s="822">
        <f t="shared" si="0"/>
        <v>0</v>
      </c>
      <c r="K15" s="822">
        <f t="shared" si="0"/>
        <v>0</v>
      </c>
      <c r="L15" s="822"/>
      <c r="M15" s="822"/>
    </row>
    <row r="17" ht="14.25">
      <c r="A17" s="821" t="s">
        <v>1270</v>
      </c>
    </row>
    <row r="18" ht="14.25">
      <c r="A18" s="820"/>
    </row>
  </sheetData>
  <sheetProtection/>
  <printOptions/>
  <pageMargins left="0.7086614173228347" right="0.7086614173228347" top="0.7480314960629921" bottom="0.7480314960629921" header="0.31496062992125984" footer="0.31496062992125984"/>
  <pageSetup horizontalDpi="600" verticalDpi="600" orientation="landscape" paperSize="9" scale="72" r:id="rId1"/>
  <headerFooter alignWithMargins="0">
    <oddHeader>&amp;C&amp;A</oddHeader>
    <oddFooter>&amp;L&amp;A/&amp;A&amp;C&amp;P/&amp;N&amp;R&amp;A/&amp;F</oddFooter>
  </headerFooter>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N24"/>
  <sheetViews>
    <sheetView view="pageBreakPreview" zoomScale="60" zoomScaleNormal="60" zoomScalePageLayoutView="0" workbookViewId="0" topLeftCell="A4">
      <pane xSplit="6" topLeftCell="G1" activePane="topRight" state="frozen"/>
      <selection pane="topLeft" activeCell="J10" sqref="J10"/>
      <selection pane="topRight" activeCell="J10" sqref="J10"/>
    </sheetView>
  </sheetViews>
  <sheetFormatPr defaultColWidth="11.421875" defaultRowHeight="15"/>
  <cols>
    <col min="1" max="1" width="11.421875" style="737" customWidth="1"/>
    <col min="2" max="2" width="6.8515625" style="737" customWidth="1"/>
    <col min="3" max="3" width="11.421875" style="737" customWidth="1"/>
    <col min="4" max="4" width="13.28125" style="737" customWidth="1"/>
    <col min="5" max="5" width="11.421875" style="737" customWidth="1"/>
    <col min="6" max="6" width="43.57421875" style="737" customWidth="1"/>
    <col min="7" max="10" width="11.421875" style="737" customWidth="1"/>
    <col min="11" max="11" width="23.57421875" style="737" customWidth="1"/>
    <col min="12" max="12" width="19.7109375" style="737" customWidth="1"/>
    <col min="13" max="13" width="21.57421875" style="737" customWidth="1"/>
    <col min="14" max="14" width="20.421875" style="737" customWidth="1"/>
    <col min="15" max="16384" width="11.421875" style="737" customWidth="1"/>
  </cols>
  <sheetData>
    <row r="1" spans="2:14" ht="18">
      <c r="B1" s="724" t="s">
        <v>1304</v>
      </c>
      <c r="C1" s="724"/>
      <c r="D1" s="724"/>
      <c r="E1" s="724"/>
      <c r="F1" s="724"/>
      <c r="G1" s="723" t="s">
        <v>1303</v>
      </c>
      <c r="H1" s="724"/>
      <c r="I1" s="722"/>
      <c r="J1" s="722"/>
      <c r="K1" s="722"/>
      <c r="L1" s="721"/>
      <c r="M1" s="721"/>
      <c r="N1" s="721"/>
    </row>
    <row r="2" spans="2:14" ht="18">
      <c r="B2" s="892" t="s">
        <v>1302</v>
      </c>
      <c r="C2" s="719"/>
      <c r="D2" s="891"/>
      <c r="E2" s="891"/>
      <c r="F2" s="715"/>
      <c r="G2" s="716"/>
      <c r="H2" s="716"/>
      <c r="I2" s="716"/>
      <c r="J2" s="716"/>
      <c r="K2" s="716"/>
      <c r="L2" s="715"/>
      <c r="M2" s="715"/>
      <c r="N2" s="715"/>
    </row>
    <row r="3" spans="2:14" ht="15.75" thickBot="1">
      <c r="B3" s="714"/>
      <c r="C3" s="710"/>
      <c r="D3" s="712"/>
      <c r="E3" s="712"/>
      <c r="F3" s="712"/>
      <c r="G3" s="712"/>
      <c r="H3" s="712"/>
      <c r="I3" s="711"/>
      <c r="J3" s="711"/>
      <c r="K3" s="711"/>
      <c r="L3" s="710"/>
      <c r="M3" s="710"/>
      <c r="N3" s="710"/>
    </row>
    <row r="4" spans="1:14" ht="25.5" customHeight="1">
      <c r="A4" s="890"/>
      <c r="B4" s="889"/>
      <c r="C4" s="889"/>
      <c r="D4" s="889"/>
      <c r="E4" s="889"/>
      <c r="F4" s="889"/>
      <c r="G4" s="1595" t="s">
        <v>1893</v>
      </c>
      <c r="H4" s="1542"/>
      <c r="I4" s="1586" t="s">
        <v>1892</v>
      </c>
      <c r="J4" s="1596"/>
      <c r="K4" s="1559" t="s">
        <v>1301</v>
      </c>
      <c r="L4" s="1556" t="s">
        <v>1896</v>
      </c>
      <c r="M4" s="1559" t="s">
        <v>1193</v>
      </c>
      <c r="N4" s="1544" t="s">
        <v>1894</v>
      </c>
    </row>
    <row r="5" spans="1:14" ht="15" customHeight="1">
      <c r="A5" s="886"/>
      <c r="B5" s="885"/>
      <c r="C5" s="885"/>
      <c r="D5" s="885"/>
      <c r="E5" s="885"/>
      <c r="F5" s="885"/>
      <c r="G5" s="1592" t="s">
        <v>1890</v>
      </c>
      <c r="H5" s="1594" t="s">
        <v>1889</v>
      </c>
      <c r="I5" s="1597"/>
      <c r="J5" s="1553"/>
      <c r="K5" s="1598"/>
      <c r="L5" s="1600"/>
      <c r="M5" s="1560"/>
      <c r="N5" s="1545"/>
    </row>
    <row r="6" spans="1:14" ht="35.25" customHeight="1">
      <c r="A6" s="886"/>
      <c r="B6" s="885"/>
      <c r="C6" s="885"/>
      <c r="D6" s="885"/>
      <c r="E6" s="885"/>
      <c r="F6" s="885"/>
      <c r="G6" s="1593"/>
      <c r="H6" s="1593"/>
      <c r="I6" s="1551"/>
      <c r="J6" s="1552"/>
      <c r="K6" s="1598"/>
      <c r="L6" s="1600"/>
      <c r="M6" s="1560"/>
      <c r="N6" s="1545"/>
    </row>
    <row r="7" spans="1:14" ht="66" customHeight="1">
      <c r="A7" s="886"/>
      <c r="B7" s="885"/>
      <c r="C7" s="885"/>
      <c r="D7" s="885"/>
      <c r="E7" s="885"/>
      <c r="F7" s="885"/>
      <c r="G7" s="1555"/>
      <c r="H7" s="1555"/>
      <c r="I7" s="888" t="s">
        <v>1890</v>
      </c>
      <c r="J7" s="887" t="s">
        <v>1889</v>
      </c>
      <c r="K7" s="1599"/>
      <c r="L7" s="1601"/>
      <c r="M7" s="1561"/>
      <c r="N7" s="1546"/>
    </row>
    <row r="8" spans="1:14" ht="15">
      <c r="A8" s="886"/>
      <c r="B8" s="885"/>
      <c r="C8" s="885"/>
      <c r="D8" s="885"/>
      <c r="E8" s="885"/>
      <c r="F8" s="885"/>
      <c r="G8" s="884" t="s">
        <v>1923</v>
      </c>
      <c r="H8" s="883" t="s">
        <v>1926</v>
      </c>
      <c r="I8" s="883" t="s">
        <v>1929</v>
      </c>
      <c r="J8" s="883" t="s">
        <v>1932</v>
      </c>
      <c r="K8" s="882" t="s">
        <v>1935</v>
      </c>
      <c r="L8" s="881"/>
      <c r="M8" s="880" t="s">
        <v>1938</v>
      </c>
      <c r="N8" s="879" t="s">
        <v>1941</v>
      </c>
    </row>
    <row r="9" spans="1:14" ht="99" customHeight="1">
      <c r="A9" s="878" t="s">
        <v>1923</v>
      </c>
      <c r="B9" s="877" t="s">
        <v>1300</v>
      </c>
      <c r="C9" s="876"/>
      <c r="D9" s="876"/>
      <c r="E9" s="876"/>
      <c r="F9" s="875"/>
      <c r="G9" s="874"/>
      <c r="H9" s="873"/>
      <c r="I9" s="872"/>
      <c r="J9" s="871"/>
      <c r="K9" s="869"/>
      <c r="L9" s="870"/>
      <c r="M9" s="869"/>
      <c r="N9" s="575" t="s">
        <v>1887</v>
      </c>
    </row>
    <row r="10" spans="1:14" ht="15">
      <c r="A10" s="843" t="s">
        <v>1926</v>
      </c>
      <c r="B10" s="868"/>
      <c r="C10" s="705"/>
      <c r="D10" s="705" t="s">
        <v>1299</v>
      </c>
      <c r="E10" s="705"/>
      <c r="F10" s="801"/>
      <c r="G10" s="867"/>
      <c r="H10" s="866"/>
      <c r="I10" s="770"/>
      <c r="J10" s="856"/>
      <c r="K10" s="771"/>
      <c r="L10" s="769"/>
      <c r="M10" s="771"/>
      <c r="N10" s="767"/>
    </row>
    <row r="11" spans="1:14" ht="15">
      <c r="A11" s="843" t="s">
        <v>1929</v>
      </c>
      <c r="B11" s="868"/>
      <c r="C11" s="705"/>
      <c r="D11" s="705" t="s">
        <v>1298</v>
      </c>
      <c r="E11" s="705"/>
      <c r="F11" s="801"/>
      <c r="G11" s="867"/>
      <c r="H11" s="866"/>
      <c r="I11" s="770"/>
      <c r="J11" s="856"/>
      <c r="K11" s="771"/>
      <c r="L11" s="769"/>
      <c r="M11" s="771"/>
      <c r="N11" s="767"/>
    </row>
    <row r="12" spans="1:14" ht="15">
      <c r="A12" s="843" t="s">
        <v>1932</v>
      </c>
      <c r="B12" s="868"/>
      <c r="C12" s="705"/>
      <c r="D12" s="705" t="s">
        <v>1297</v>
      </c>
      <c r="E12" s="705"/>
      <c r="F12" s="801"/>
      <c r="G12" s="867"/>
      <c r="H12" s="866"/>
      <c r="I12" s="770"/>
      <c r="J12" s="856"/>
      <c r="K12" s="771"/>
      <c r="L12" s="769"/>
      <c r="M12" s="771"/>
      <c r="N12" s="767"/>
    </row>
    <row r="13" spans="1:14" ht="15">
      <c r="A13" s="843" t="s">
        <v>1935</v>
      </c>
      <c r="B13" s="868"/>
      <c r="C13" s="705"/>
      <c r="D13" s="705" t="s">
        <v>1296</v>
      </c>
      <c r="E13" s="705"/>
      <c r="F13" s="801"/>
      <c r="G13" s="867"/>
      <c r="H13" s="866"/>
      <c r="I13" s="770"/>
      <c r="J13" s="856"/>
      <c r="K13" s="771"/>
      <c r="L13" s="769"/>
      <c r="M13" s="771"/>
      <c r="N13" s="767"/>
    </row>
    <row r="14" spans="1:14" ht="15">
      <c r="A14" s="865" t="s">
        <v>1938</v>
      </c>
      <c r="B14" s="864"/>
      <c r="C14" s="794"/>
      <c r="D14" s="794" t="s">
        <v>1295</v>
      </c>
      <c r="E14" s="794"/>
      <c r="F14" s="793"/>
      <c r="G14" s="863"/>
      <c r="H14" s="862"/>
      <c r="I14" s="861"/>
      <c r="J14" s="860"/>
      <c r="K14" s="847"/>
      <c r="L14" s="846"/>
      <c r="M14" s="847"/>
      <c r="N14" s="859"/>
    </row>
    <row r="15" spans="1:14" ht="15">
      <c r="A15" s="843" t="s">
        <v>1941</v>
      </c>
      <c r="B15" s="705"/>
      <c r="C15" s="705" t="s">
        <v>1294</v>
      </c>
      <c r="D15" s="705"/>
      <c r="E15" s="705"/>
      <c r="F15" s="801"/>
      <c r="G15" s="858"/>
      <c r="H15" s="857"/>
      <c r="I15" s="770"/>
      <c r="J15" s="856"/>
      <c r="K15" s="771"/>
      <c r="L15" s="769"/>
      <c r="M15" s="855"/>
      <c r="N15" s="854"/>
    </row>
    <row r="16" spans="1:14" ht="15">
      <c r="A16" s="853" t="s">
        <v>1944</v>
      </c>
      <c r="B16" s="852"/>
      <c r="C16" s="852" t="s">
        <v>1293</v>
      </c>
      <c r="D16" s="852"/>
      <c r="E16" s="852"/>
      <c r="F16" s="851"/>
      <c r="G16" s="850"/>
      <c r="H16" s="849"/>
      <c r="I16" s="848"/>
      <c r="J16" s="701"/>
      <c r="K16" s="847"/>
      <c r="L16" s="846"/>
      <c r="M16" s="845"/>
      <c r="N16" s="844"/>
    </row>
    <row r="17" spans="1:14" ht="15">
      <c r="A17" s="843" t="s">
        <v>1947</v>
      </c>
      <c r="B17" s="705"/>
      <c r="C17" s="536" t="s">
        <v>1292</v>
      </c>
      <c r="D17" s="536"/>
      <c r="E17" s="536"/>
      <c r="F17" s="686"/>
      <c r="G17" s="842"/>
      <c r="H17" s="841"/>
      <c r="I17" s="757"/>
      <c r="J17" s="840"/>
      <c r="K17" s="685"/>
      <c r="L17" s="784"/>
      <c r="M17" s="688"/>
      <c r="N17" s="782"/>
    </row>
    <row r="18" spans="1:14" ht="15.75" thickBot="1">
      <c r="A18" s="839" t="s">
        <v>1950</v>
      </c>
      <c r="B18" s="838"/>
      <c r="C18" s="679" t="s">
        <v>1291</v>
      </c>
      <c r="D18" s="679"/>
      <c r="E18" s="679"/>
      <c r="F18" s="678"/>
      <c r="G18" s="746"/>
      <c r="H18" s="837"/>
      <c r="I18" s="746"/>
      <c r="J18" s="837"/>
      <c r="K18" s="677"/>
      <c r="L18" s="745"/>
      <c r="M18" s="675"/>
      <c r="N18" s="836"/>
    </row>
    <row r="19" spans="1:14" ht="15">
      <c r="A19" s="739"/>
      <c r="B19" s="740"/>
      <c r="C19" s="740"/>
      <c r="D19" s="740"/>
      <c r="E19" s="740"/>
      <c r="F19" s="740"/>
      <c r="G19" s="711"/>
      <c r="H19" s="711"/>
      <c r="I19" s="711"/>
      <c r="J19" s="711"/>
      <c r="K19" s="711"/>
      <c r="L19" s="710"/>
      <c r="M19" s="710"/>
      <c r="N19" s="710"/>
    </row>
    <row r="20" spans="2:14" ht="15">
      <c r="B20" s="710"/>
      <c r="C20" s="710"/>
      <c r="D20" s="710"/>
      <c r="E20" s="710"/>
      <c r="F20" s="710"/>
      <c r="G20" s="711"/>
      <c r="H20" s="711"/>
      <c r="I20" s="711"/>
      <c r="J20" s="711"/>
      <c r="K20" s="711"/>
      <c r="L20" s="710"/>
      <c r="M20" s="710"/>
      <c r="N20" s="710"/>
    </row>
    <row r="21" spans="2:14" ht="15">
      <c r="B21" s="710"/>
      <c r="C21" s="710"/>
      <c r="D21" s="710"/>
      <c r="E21" s="740"/>
      <c r="F21" s="740"/>
      <c r="G21" s="835"/>
      <c r="H21" s="835"/>
      <c r="I21" s="835"/>
      <c r="J21" s="835"/>
      <c r="K21" s="835"/>
      <c r="L21" s="740"/>
      <c r="M21" s="710"/>
      <c r="N21" s="710"/>
    </row>
    <row r="22" spans="5:10" ht="12.75">
      <c r="E22" s="739"/>
      <c r="F22" s="739"/>
      <c r="G22" s="739"/>
      <c r="H22" s="739"/>
      <c r="I22" s="739"/>
      <c r="J22" s="739"/>
    </row>
    <row r="23" spans="5:10" ht="12.75">
      <c r="E23" s="739"/>
      <c r="F23" s="739"/>
      <c r="G23" s="739"/>
      <c r="H23" s="739"/>
      <c r="I23" s="739"/>
      <c r="J23" s="739"/>
    </row>
    <row r="24" spans="5:10" ht="12.75">
      <c r="E24" s="739"/>
      <c r="F24" s="739"/>
      <c r="G24" s="739"/>
      <c r="H24" s="739"/>
      <c r="I24" s="739"/>
      <c r="J24" s="739"/>
    </row>
  </sheetData>
  <sheetProtection/>
  <mergeCells count="8">
    <mergeCell ref="N4:N7"/>
    <mergeCell ref="G5:G7"/>
    <mergeCell ref="H5:H7"/>
    <mergeCell ref="G4:H4"/>
    <mergeCell ref="I4:J6"/>
    <mergeCell ref="K4:K7"/>
    <mergeCell ref="L4:L7"/>
    <mergeCell ref="M4:M7"/>
  </mergeCells>
  <printOptions/>
  <pageMargins left="0.25" right="0.27" top="0.73" bottom="0.66" header="0.25" footer="0.31"/>
  <pageSetup cellComments="asDisplayed" fitToHeight="1" fitToWidth="1" horizontalDpi="300" verticalDpi="300" orientation="landscape" paperSize="9" scale="62" r:id="rId1"/>
  <headerFooter alignWithMargins="0">
    <oddHeader>&amp;C&amp;40&amp;U&amp;A</oddHeader>
    <oddFooter>&amp;L&amp;F&amp;C&amp;A&amp;R&amp;D</oddFooter>
  </headerFooter>
</worksheet>
</file>

<file path=xl/worksheets/sheet17.xml><?xml version="1.0" encoding="utf-8"?>
<worksheet xmlns="http://schemas.openxmlformats.org/spreadsheetml/2006/main" xmlns:r="http://schemas.openxmlformats.org/officeDocument/2006/relationships">
  <sheetPr>
    <tabColor rgb="FF92D050"/>
    <pageSetUpPr fitToPage="1"/>
  </sheetPr>
  <dimension ref="B2:F64"/>
  <sheetViews>
    <sheetView view="pageBreakPreview" zoomScale="60" zoomScaleNormal="60" zoomScalePageLayoutView="0" workbookViewId="0" topLeftCell="A1">
      <selection activeCell="J10" sqref="J10"/>
    </sheetView>
  </sheetViews>
  <sheetFormatPr defaultColWidth="11.421875" defaultRowHeight="15"/>
  <cols>
    <col min="1" max="1" width="3.140625" style="620" customWidth="1"/>
    <col min="2" max="2" width="13.7109375" style="620" customWidth="1"/>
    <col min="3" max="3" width="39.421875" style="620" customWidth="1"/>
    <col min="4" max="4" width="51.00390625" style="620" customWidth="1"/>
    <col min="5" max="5" width="80.421875" style="620" customWidth="1"/>
    <col min="6" max="6" width="68.28125" style="620" customWidth="1"/>
    <col min="7" max="7" width="17.140625" style="620" customWidth="1"/>
    <col min="8" max="16384" width="11.421875" style="620" customWidth="1"/>
  </cols>
  <sheetData>
    <row r="2" spans="2:4" s="914" customFormat="1" ht="18">
      <c r="B2" s="724" t="s">
        <v>1304</v>
      </c>
      <c r="C2" s="915"/>
      <c r="D2" s="915"/>
    </row>
    <row r="3" spans="2:4" ht="15.75" thickBot="1">
      <c r="B3" s="668"/>
      <c r="C3" s="667"/>
      <c r="D3" s="667"/>
    </row>
    <row r="4" spans="2:6" ht="19.5">
      <c r="B4" s="666" t="s">
        <v>1120</v>
      </c>
      <c r="C4" s="665" t="s">
        <v>2199</v>
      </c>
      <c r="D4" s="665" t="s">
        <v>1119</v>
      </c>
      <c r="E4" s="665" t="s">
        <v>1118</v>
      </c>
      <c r="F4" s="913" t="s">
        <v>1117</v>
      </c>
    </row>
    <row r="5" spans="2:6" ht="18" customHeight="1">
      <c r="B5" s="657"/>
      <c r="C5" s="656" t="s">
        <v>1116</v>
      </c>
      <c r="D5" s="656" t="s">
        <v>1115</v>
      </c>
      <c r="E5" s="656" t="s">
        <v>1116</v>
      </c>
      <c r="F5" s="634" t="s">
        <v>1115</v>
      </c>
    </row>
    <row r="6" spans="2:6" ht="82.5" customHeight="1">
      <c r="B6" s="912" t="s">
        <v>1114</v>
      </c>
      <c r="C6" s="911" t="s">
        <v>1113</v>
      </c>
      <c r="D6" s="910" t="s">
        <v>1</v>
      </c>
      <c r="E6" s="909" t="s">
        <v>0</v>
      </c>
      <c r="F6" s="814" t="s">
        <v>1360</v>
      </c>
    </row>
    <row r="7" spans="2:6" ht="202.5" customHeight="1">
      <c r="B7" s="659" t="s">
        <v>1109</v>
      </c>
      <c r="C7" s="641" t="s">
        <v>1108</v>
      </c>
      <c r="D7" s="640" t="s">
        <v>1107</v>
      </c>
      <c r="E7" s="640" t="s">
        <v>1359</v>
      </c>
      <c r="F7" s="643" t="s">
        <v>1358</v>
      </c>
    </row>
    <row r="8" spans="2:6" ht="50.25" customHeight="1">
      <c r="B8" s="659" t="s">
        <v>1935</v>
      </c>
      <c r="C8" s="641" t="s">
        <v>1255</v>
      </c>
      <c r="D8" s="640" t="s">
        <v>1357</v>
      </c>
      <c r="E8" s="640" t="s">
        <v>1356</v>
      </c>
      <c r="F8" s="814" t="s">
        <v>1355</v>
      </c>
    </row>
    <row r="9" spans="2:6" ht="45">
      <c r="B9" s="659"/>
      <c r="C9" s="641" t="s">
        <v>1354</v>
      </c>
      <c r="D9" s="640" t="s">
        <v>1099</v>
      </c>
      <c r="E9" s="640" t="s">
        <v>1353</v>
      </c>
      <c r="F9" s="814" t="s">
        <v>1352</v>
      </c>
    </row>
    <row r="10" spans="2:6" ht="48.75" customHeight="1">
      <c r="B10" s="659" t="s">
        <v>1938</v>
      </c>
      <c r="C10" s="641" t="s">
        <v>1096</v>
      </c>
      <c r="D10" s="640" t="s">
        <v>1351</v>
      </c>
      <c r="E10" s="640" t="s">
        <v>1350</v>
      </c>
      <c r="F10" s="814" t="s">
        <v>1349</v>
      </c>
    </row>
    <row r="11" spans="2:6" ht="34.5" customHeight="1">
      <c r="B11" s="734" t="s">
        <v>1941</v>
      </c>
      <c r="C11" s="733" t="s">
        <v>1092</v>
      </c>
      <c r="D11" s="639" t="s">
        <v>1091</v>
      </c>
      <c r="E11" s="639"/>
      <c r="F11" s="908"/>
    </row>
    <row r="12" spans="2:6" ht="18" customHeight="1">
      <c r="B12" s="657"/>
      <c r="C12" s="655" t="s">
        <v>1090</v>
      </c>
      <c r="D12" s="656" t="s">
        <v>1089</v>
      </c>
      <c r="E12" s="655" t="s">
        <v>1090</v>
      </c>
      <c r="F12" s="634" t="s">
        <v>1089</v>
      </c>
    </row>
    <row r="13" spans="2:6" ht="45">
      <c r="B13" s="906" t="s">
        <v>1923</v>
      </c>
      <c r="C13" s="641" t="s">
        <v>1348</v>
      </c>
      <c r="D13" s="640" t="s">
        <v>1300</v>
      </c>
      <c r="E13" s="640" t="s">
        <v>1347</v>
      </c>
      <c r="F13" s="907" t="s">
        <v>1346</v>
      </c>
    </row>
    <row r="14" spans="2:6" ht="30">
      <c r="B14" s="906" t="s">
        <v>1926</v>
      </c>
      <c r="C14" s="641" t="s">
        <v>1345</v>
      </c>
      <c r="D14" s="640" t="s">
        <v>1299</v>
      </c>
      <c r="E14" s="640" t="s">
        <v>1339</v>
      </c>
      <c r="F14" s="905" t="s">
        <v>1338</v>
      </c>
    </row>
    <row r="15" spans="2:6" ht="30">
      <c r="B15" s="906" t="s">
        <v>1929</v>
      </c>
      <c r="C15" s="641" t="s">
        <v>1344</v>
      </c>
      <c r="D15" s="640" t="s">
        <v>1298</v>
      </c>
      <c r="E15" s="640" t="s">
        <v>1339</v>
      </c>
      <c r="F15" s="905" t="s">
        <v>1338</v>
      </c>
    </row>
    <row r="16" spans="2:6" ht="30">
      <c r="B16" s="906" t="s">
        <v>1932</v>
      </c>
      <c r="C16" s="641" t="s">
        <v>1343</v>
      </c>
      <c r="D16" s="640" t="s">
        <v>1297</v>
      </c>
      <c r="E16" s="640" t="s">
        <v>1339</v>
      </c>
      <c r="F16" s="905" t="s">
        <v>1338</v>
      </c>
    </row>
    <row r="17" spans="2:6" ht="30">
      <c r="B17" s="906" t="s">
        <v>1935</v>
      </c>
      <c r="C17" s="641" t="s">
        <v>1342</v>
      </c>
      <c r="D17" s="640" t="s">
        <v>1296</v>
      </c>
      <c r="E17" s="640" t="s">
        <v>1339</v>
      </c>
      <c r="F17" s="905" t="s">
        <v>1338</v>
      </c>
    </row>
    <row r="18" spans="2:6" ht="30">
      <c r="B18" s="906" t="s">
        <v>1938</v>
      </c>
      <c r="C18" s="641" t="s">
        <v>1341</v>
      </c>
      <c r="D18" s="640" t="s">
        <v>1340</v>
      </c>
      <c r="E18" s="640" t="s">
        <v>1339</v>
      </c>
      <c r="F18" s="905" t="s">
        <v>1338</v>
      </c>
    </row>
    <row r="19" spans="2:6" ht="30">
      <c r="B19" s="906" t="s">
        <v>1941</v>
      </c>
      <c r="C19" s="641" t="s">
        <v>1337</v>
      </c>
      <c r="D19" s="640" t="s">
        <v>1336</v>
      </c>
      <c r="E19" s="640" t="s">
        <v>1335</v>
      </c>
      <c r="F19" s="905" t="s">
        <v>1334</v>
      </c>
    </row>
    <row r="20" spans="2:6" ht="52.5" customHeight="1">
      <c r="B20" s="906" t="s">
        <v>1944</v>
      </c>
      <c r="C20" s="641" t="s">
        <v>1333</v>
      </c>
      <c r="D20" s="640" t="s">
        <v>1332</v>
      </c>
      <c r="E20" s="640" t="s">
        <v>1331</v>
      </c>
      <c r="F20" s="905" t="s">
        <v>1330</v>
      </c>
    </row>
    <row r="21" spans="2:6" ht="30">
      <c r="B21" s="906" t="s">
        <v>1947</v>
      </c>
      <c r="C21" s="641" t="s">
        <v>1329</v>
      </c>
      <c r="D21" s="640" t="s">
        <v>1328</v>
      </c>
      <c r="E21" s="640" t="s">
        <v>1327</v>
      </c>
      <c r="F21" s="905" t="s">
        <v>1326</v>
      </c>
    </row>
    <row r="22" spans="2:6" ht="233.25" customHeight="1" thickBot="1">
      <c r="B22" s="904" t="s">
        <v>1950</v>
      </c>
      <c r="C22" s="809" t="s">
        <v>1325</v>
      </c>
      <c r="D22" s="808" t="s">
        <v>1324</v>
      </c>
      <c r="E22" s="808" t="s">
        <v>1323</v>
      </c>
      <c r="F22" s="638" t="s">
        <v>1037</v>
      </c>
    </row>
    <row r="25" spans="2:3" ht="15">
      <c r="B25" s="627" t="s">
        <v>1322</v>
      </c>
      <c r="C25" s="627"/>
    </row>
    <row r="26" ht="15">
      <c r="C26" s="627"/>
    </row>
    <row r="27" spans="3:6" ht="15">
      <c r="C27" s="628" t="s">
        <v>1321</v>
      </c>
      <c r="D27" s="903"/>
      <c r="E27" s="903"/>
      <c r="F27" s="903"/>
    </row>
    <row r="28" spans="3:6" ht="15">
      <c r="C28" s="628"/>
      <c r="D28" s="903"/>
      <c r="E28" s="903"/>
      <c r="F28" s="903"/>
    </row>
    <row r="29" spans="3:6" ht="15">
      <c r="C29" s="628" t="s">
        <v>1320</v>
      </c>
      <c r="D29" s="903"/>
      <c r="E29" s="903"/>
      <c r="F29" s="903"/>
    </row>
    <row r="30" spans="3:6" ht="15">
      <c r="C30" s="628" t="s">
        <v>1319</v>
      </c>
      <c r="D30" s="903"/>
      <c r="E30" s="654"/>
      <c r="F30" s="903"/>
    </row>
    <row r="31" spans="3:6" ht="15">
      <c r="C31" s="628" t="s">
        <v>1318</v>
      </c>
      <c r="D31" s="903"/>
      <c r="E31" s="654"/>
      <c r="F31" s="903"/>
    </row>
    <row r="32" spans="3:6" ht="15">
      <c r="C32" s="628"/>
      <c r="D32" s="903"/>
      <c r="E32" s="654"/>
      <c r="F32" s="903"/>
    </row>
    <row r="33" spans="3:6" ht="15">
      <c r="C33" s="628" t="s">
        <v>1317</v>
      </c>
      <c r="D33" s="903"/>
      <c r="E33" s="654"/>
      <c r="F33" s="903"/>
    </row>
    <row r="34" spans="3:6" ht="15">
      <c r="C34" s="628" t="s">
        <v>1316</v>
      </c>
      <c r="D34" s="903"/>
      <c r="E34" s="654"/>
      <c r="F34" s="903"/>
    </row>
    <row r="35" spans="3:6" ht="15">
      <c r="C35" s="628"/>
      <c r="D35" s="903"/>
      <c r="E35" s="654"/>
      <c r="F35" s="903"/>
    </row>
    <row r="36" spans="2:6" ht="15">
      <c r="B36" s="627" t="s">
        <v>1315</v>
      </c>
      <c r="C36" s="902"/>
      <c r="D36" s="654"/>
      <c r="E36" s="902"/>
      <c r="F36" s="628"/>
    </row>
    <row r="37" spans="2:6" ht="15.75" thickBot="1">
      <c r="B37" s="628"/>
      <c r="C37" s="902"/>
      <c r="D37" s="654"/>
      <c r="E37" s="902"/>
      <c r="F37" s="628"/>
    </row>
    <row r="38" spans="2:6" ht="15">
      <c r="B38" s="901"/>
      <c r="C38" s="900" t="s">
        <v>1299</v>
      </c>
      <c r="D38" s="900" t="s">
        <v>1298</v>
      </c>
      <c r="E38" s="900" t="s">
        <v>1297</v>
      </c>
      <c r="F38" s="899" t="s">
        <v>1314</v>
      </c>
    </row>
    <row r="39" spans="2:6" ht="90">
      <c r="B39" s="898" t="s">
        <v>1313</v>
      </c>
      <c r="C39" s="897">
        <v>1</v>
      </c>
      <c r="D39" s="897">
        <v>1.2</v>
      </c>
      <c r="E39" s="897">
        <v>1.5</v>
      </c>
      <c r="F39" s="896">
        <v>1.5</v>
      </c>
    </row>
    <row r="40" spans="2:6" ht="60">
      <c r="B40" s="898" t="s">
        <v>1312</v>
      </c>
      <c r="C40" s="897">
        <v>0.3</v>
      </c>
      <c r="D40" s="897">
        <v>0.5</v>
      </c>
      <c r="E40" s="897">
        <v>0.6</v>
      </c>
      <c r="F40" s="896">
        <v>0.6</v>
      </c>
    </row>
    <row r="41" spans="2:6" ht="30.75" thickBot="1">
      <c r="B41" s="895" t="s">
        <v>1311</v>
      </c>
      <c r="C41" s="894">
        <v>8</v>
      </c>
      <c r="D41" s="894">
        <v>10</v>
      </c>
      <c r="E41" s="894">
        <v>12</v>
      </c>
      <c r="F41" s="893">
        <v>15</v>
      </c>
    </row>
    <row r="43" ht="15">
      <c r="B43" s="537" t="s">
        <v>1030</v>
      </c>
    </row>
    <row r="44" ht="15">
      <c r="B44" s="537"/>
    </row>
    <row r="45" ht="15">
      <c r="B45" s="536" t="s">
        <v>1904</v>
      </c>
    </row>
    <row r="46" ht="15">
      <c r="B46" s="536"/>
    </row>
    <row r="47" ht="15">
      <c r="B47" s="536" t="s">
        <v>1310</v>
      </c>
    </row>
    <row r="48" ht="15">
      <c r="B48" s="536" t="s">
        <v>1309</v>
      </c>
    </row>
    <row r="49" ht="15">
      <c r="B49" s="536" t="s">
        <v>1308</v>
      </c>
    </row>
    <row r="50" ht="15">
      <c r="B50" s="536"/>
    </row>
    <row r="51" ht="15">
      <c r="B51" s="536" t="s">
        <v>1307</v>
      </c>
    </row>
    <row r="52" ht="15">
      <c r="B52" s="536" t="s">
        <v>1306</v>
      </c>
    </row>
    <row r="53" ht="15">
      <c r="B53" s="536" t="s">
        <v>1305</v>
      </c>
    </row>
    <row r="54" ht="15">
      <c r="B54" s="536"/>
    </row>
    <row r="55" ht="15">
      <c r="B55" s="536"/>
    </row>
    <row r="56" ht="15">
      <c r="B56" s="536"/>
    </row>
    <row r="57" ht="15">
      <c r="B57" s="536"/>
    </row>
    <row r="58" ht="15">
      <c r="B58" s="536"/>
    </row>
    <row r="59" ht="15">
      <c r="B59" s="536"/>
    </row>
    <row r="63" ht="15">
      <c r="B63" s="536"/>
    </row>
    <row r="64" ht="15">
      <c r="B64" s="536"/>
    </row>
  </sheetData>
  <sheetProtection/>
  <printOptions horizontalCentered="1"/>
  <pageMargins left="0.24" right="0.28" top="0.51" bottom="0.6" header="0.31" footer="0.35"/>
  <pageSetup fitToHeight="1" fitToWidth="1" horizontalDpi="600" verticalDpi="600" orientation="portrait" paperSize="9" scale="39" r:id="rId1"/>
  <headerFooter alignWithMargins="0">
    <oddFooter>&amp;L&amp;F&amp;C&amp;A&amp;R&amp;D</oddFooter>
  </headerFooter>
</worksheet>
</file>

<file path=xl/worksheets/sheet18.xml><?xml version="1.0" encoding="utf-8"?>
<worksheet xmlns="http://schemas.openxmlformats.org/spreadsheetml/2006/main" xmlns:r="http://schemas.openxmlformats.org/officeDocument/2006/relationships">
  <sheetPr>
    <tabColor theme="1"/>
  </sheetPr>
  <dimension ref="A2:B11"/>
  <sheetViews>
    <sheetView zoomScalePageLayoutView="0" workbookViewId="0" topLeftCell="A1">
      <selection activeCell="A5" sqref="A5"/>
    </sheetView>
  </sheetViews>
  <sheetFormatPr defaultColWidth="9.140625" defaultRowHeight="15"/>
  <sheetData>
    <row r="2" spans="1:2" ht="15">
      <c r="A2" s="369" t="s">
        <v>1026</v>
      </c>
      <c r="B2" s="370"/>
    </row>
    <row r="3" spans="1:2" ht="15">
      <c r="A3" s="369"/>
      <c r="B3" s="370"/>
    </row>
    <row r="4" spans="1:2" ht="15">
      <c r="A4" s="370"/>
      <c r="B4" s="370"/>
    </row>
    <row r="5" spans="1:2" ht="15">
      <c r="A5" s="370" t="s">
        <v>10</v>
      </c>
      <c r="B5" s="370" t="s">
        <v>1027</v>
      </c>
    </row>
    <row r="6" spans="1:2" ht="15">
      <c r="A6" s="370"/>
      <c r="B6" s="370"/>
    </row>
    <row r="7" spans="1:2" ht="15">
      <c r="A7" s="370" t="s">
        <v>13</v>
      </c>
      <c r="B7" s="370"/>
    </row>
    <row r="8" spans="1:2" ht="15">
      <c r="A8" s="370"/>
      <c r="B8" s="370"/>
    </row>
    <row r="9" spans="1:2" ht="15">
      <c r="A9" s="370"/>
      <c r="B9" s="370"/>
    </row>
    <row r="10" spans="1:2" ht="15">
      <c r="A10" s="370"/>
      <c r="B10" s="370"/>
    </row>
    <row r="11" ht="15">
      <c r="B11" s="370"/>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FFFF00"/>
    <pageSetUpPr fitToPage="1"/>
  </sheetPr>
  <dimension ref="B2:J20"/>
  <sheetViews>
    <sheetView view="pageBreakPreview" zoomScale="90" zoomScaleNormal="70" zoomScaleSheetLayoutView="90" zoomScalePageLayoutView="0" workbookViewId="0" topLeftCell="A1">
      <selection activeCell="A30" sqref="A30"/>
    </sheetView>
  </sheetViews>
  <sheetFormatPr defaultColWidth="11.421875" defaultRowHeight="15"/>
  <cols>
    <col min="1" max="1" width="3.8515625" style="1102" customWidth="1"/>
    <col min="2" max="2" width="7.57421875" style="1102" customWidth="1"/>
    <col min="3" max="3" width="3.140625" style="1102" customWidth="1"/>
    <col min="4" max="4" width="2.140625" style="1102" customWidth="1"/>
    <col min="5" max="5" width="13.57421875" style="1102" customWidth="1"/>
    <col min="6" max="6" width="63.57421875" style="1102" customWidth="1"/>
    <col min="7" max="7" width="21.57421875" style="1102" customWidth="1"/>
    <col min="8" max="8" width="19.28125" style="1102" customWidth="1"/>
    <col min="9" max="9" width="20.140625" style="1132" customWidth="1"/>
    <col min="10" max="10" width="22.7109375" style="1102" customWidth="1"/>
    <col min="11" max="16384" width="11.421875" style="1102" customWidth="1"/>
  </cols>
  <sheetData>
    <row r="2" spans="3:6" s="1095" customFormat="1" ht="27" customHeight="1">
      <c r="C2" s="1095" t="s">
        <v>1005</v>
      </c>
      <c r="F2" s="1095" t="s">
        <v>1006</v>
      </c>
    </row>
    <row r="3" s="1095" customFormat="1" ht="27" customHeight="1"/>
    <row r="4" spans="2:10" ht="105">
      <c r="B4" s="1096"/>
      <c r="C4" s="1097"/>
      <c r="D4" s="1097"/>
      <c r="E4" s="1097"/>
      <c r="F4" s="1098"/>
      <c r="G4" s="1099" t="s">
        <v>1007</v>
      </c>
      <c r="H4" s="1099" t="s">
        <v>1008</v>
      </c>
      <c r="I4" s="1100" t="s">
        <v>1009</v>
      </c>
      <c r="J4" s="1101" t="s">
        <v>1010</v>
      </c>
    </row>
    <row r="5" spans="2:10" ht="15">
      <c r="B5" s="1103"/>
      <c r="C5" s="1104"/>
      <c r="D5" s="1104"/>
      <c r="E5" s="1104"/>
      <c r="F5" s="1105"/>
      <c r="G5" s="1106" t="s">
        <v>1923</v>
      </c>
      <c r="H5" s="1107" t="s">
        <v>1926</v>
      </c>
      <c r="I5" s="1108" t="s">
        <v>1929</v>
      </c>
      <c r="J5" s="1109" t="s">
        <v>1932</v>
      </c>
    </row>
    <row r="6" spans="2:10" s="1118" customFormat="1" ht="30" customHeight="1">
      <c r="B6" s="1110" t="s">
        <v>1923</v>
      </c>
      <c r="C6" s="1111"/>
      <c r="D6" s="1112" t="s">
        <v>1011</v>
      </c>
      <c r="E6" s="1113"/>
      <c r="F6" s="1113"/>
      <c r="G6" s="1114"/>
      <c r="H6" s="1115"/>
      <c r="I6" s="1116"/>
      <c r="J6" s="1117" t="s">
        <v>1012</v>
      </c>
    </row>
    <row r="7" spans="2:10" s="1118" customFormat="1" ht="30" customHeight="1">
      <c r="B7" s="1119" t="s">
        <v>1926</v>
      </c>
      <c r="C7" s="1120"/>
      <c r="D7" s="1121"/>
      <c r="E7" s="1121" t="s">
        <v>1013</v>
      </c>
      <c r="F7" s="1121"/>
      <c r="G7" s="1122"/>
      <c r="H7" s="1123"/>
      <c r="I7" s="1120"/>
      <c r="J7" s="1124"/>
    </row>
    <row r="8" spans="2:10" s="1118" customFormat="1" ht="30" customHeight="1">
      <c r="B8" s="1119" t="s">
        <v>1929</v>
      </c>
      <c r="C8" s="1120"/>
      <c r="D8" s="1121"/>
      <c r="E8" s="1121" t="s">
        <v>1014</v>
      </c>
      <c r="F8" s="1121"/>
      <c r="G8" s="1122"/>
      <c r="H8" s="1123"/>
      <c r="I8" s="1120"/>
      <c r="J8" s="1124"/>
    </row>
    <row r="9" spans="2:10" s="1118" customFormat="1" ht="30" customHeight="1">
      <c r="B9" s="1119" t="s">
        <v>1932</v>
      </c>
      <c r="C9" s="1120"/>
      <c r="D9" s="1121"/>
      <c r="E9" s="1121" t="s">
        <v>1015</v>
      </c>
      <c r="F9" s="1121"/>
      <c r="G9" s="1122"/>
      <c r="H9" s="1123"/>
      <c r="I9" s="1120"/>
      <c r="J9" s="1124"/>
    </row>
    <row r="10" spans="2:10" s="1118" customFormat="1" ht="30" customHeight="1">
      <c r="B10" s="1119" t="s">
        <v>1935</v>
      </c>
      <c r="C10" s="1120"/>
      <c r="D10" s="1121"/>
      <c r="E10" s="1121" t="s">
        <v>1016</v>
      </c>
      <c r="F10" s="1121"/>
      <c r="G10" s="1122"/>
      <c r="H10" s="1123"/>
      <c r="I10" s="1120"/>
      <c r="J10" s="1124"/>
    </row>
    <row r="11" spans="2:10" s="1118" customFormat="1" ht="30" customHeight="1">
      <c r="B11" s="1125" t="s">
        <v>1938</v>
      </c>
      <c r="C11" s="1126"/>
      <c r="D11" s="1127"/>
      <c r="E11" s="1127" t="s">
        <v>1017</v>
      </c>
      <c r="F11" s="1127"/>
      <c r="G11" s="1128"/>
      <c r="H11" s="1129"/>
      <c r="I11" s="1126"/>
      <c r="J11" s="1130"/>
    </row>
    <row r="12" spans="2:10" s="1118" customFormat="1" ht="30" customHeight="1">
      <c r="B12" s="1110" t="s">
        <v>1941</v>
      </c>
      <c r="C12" s="1111"/>
      <c r="D12" s="1112" t="s">
        <v>1018</v>
      </c>
      <c r="E12" s="1113"/>
      <c r="F12" s="1113"/>
      <c r="G12" s="1114"/>
      <c r="H12" s="1115"/>
      <c r="I12" s="1116"/>
      <c r="J12" s="1117" t="s">
        <v>1019</v>
      </c>
    </row>
    <row r="13" spans="2:10" s="1118" customFormat="1" ht="30" customHeight="1">
      <c r="B13" s="1119" t="s">
        <v>1944</v>
      </c>
      <c r="C13" s="1120"/>
      <c r="D13" s="1121"/>
      <c r="E13" s="1121" t="s">
        <v>1013</v>
      </c>
      <c r="F13" s="1121"/>
      <c r="G13" s="1122"/>
      <c r="H13" s="1123"/>
      <c r="I13" s="1120"/>
      <c r="J13" s="1124"/>
    </row>
    <row r="14" spans="2:10" s="1118" customFormat="1" ht="30" customHeight="1">
      <c r="B14" s="1119" t="s">
        <v>1947</v>
      </c>
      <c r="C14" s="1120"/>
      <c r="D14" s="1121"/>
      <c r="E14" s="1121" t="s">
        <v>1014</v>
      </c>
      <c r="F14" s="1121"/>
      <c r="G14" s="1122"/>
      <c r="H14" s="1123"/>
      <c r="I14" s="1120"/>
      <c r="J14" s="1124"/>
    </row>
    <row r="15" spans="2:10" s="1118" customFormat="1" ht="30" customHeight="1">
      <c r="B15" s="1119" t="s">
        <v>1950</v>
      </c>
      <c r="C15" s="1120"/>
      <c r="D15" s="1121"/>
      <c r="E15" s="1121" t="s">
        <v>1015</v>
      </c>
      <c r="F15" s="1121"/>
      <c r="G15" s="1122"/>
      <c r="H15" s="1123"/>
      <c r="I15" s="1120"/>
      <c r="J15" s="1124"/>
    </row>
    <row r="16" spans="2:10" s="1118" customFormat="1" ht="30" customHeight="1">
      <c r="B16" s="1119" t="s">
        <v>1953</v>
      </c>
      <c r="C16" s="1120"/>
      <c r="D16" s="1121"/>
      <c r="E16" s="1121" t="s">
        <v>1016</v>
      </c>
      <c r="F16" s="1121"/>
      <c r="G16" s="1122"/>
      <c r="H16" s="1123"/>
      <c r="I16" s="1120"/>
      <c r="J16" s="1124"/>
    </row>
    <row r="17" spans="2:10" s="1118" customFormat="1" ht="30" customHeight="1">
      <c r="B17" s="1125" t="s">
        <v>1956</v>
      </c>
      <c r="C17" s="1126"/>
      <c r="D17" s="1127"/>
      <c r="E17" s="1127" t="s">
        <v>1017</v>
      </c>
      <c r="F17" s="1127"/>
      <c r="G17" s="1128"/>
      <c r="H17" s="1129"/>
      <c r="I17" s="1126"/>
      <c r="J17" s="1130"/>
    </row>
    <row r="20" ht="15">
      <c r="H20" s="1131"/>
    </row>
  </sheetData>
  <sheetProtection/>
  <printOptions/>
  <pageMargins left="0.7086614173228347" right="0.7086614173228347" top="0.7874015748031497" bottom="0.7874015748031497" header="0.31496062992125984" footer="0.31496062992125984"/>
  <pageSetup fitToHeight="1" fitToWidth="1" horizontalDpi="600" verticalDpi="600" orientation="landscape" paperSize="9" scale="73" r:id="rId1"/>
  <headerFooter alignWithMargins="0">
    <oddFooter>&amp;L&amp;F&amp;C&amp;A&amp;R&amp;D</oddFooter>
  </headerFooter>
</worksheet>
</file>

<file path=xl/worksheets/sheet2.xml><?xml version="1.0" encoding="utf-8"?>
<worksheet xmlns="http://schemas.openxmlformats.org/spreadsheetml/2006/main" xmlns:r="http://schemas.openxmlformats.org/officeDocument/2006/relationships">
  <dimension ref="A1:AY17"/>
  <sheetViews>
    <sheetView view="pageBreakPreview" zoomScale="90" zoomScaleSheetLayoutView="90" zoomScalePageLayoutView="0" workbookViewId="0" topLeftCell="A1">
      <selection activeCell="B1" sqref="B1:B5"/>
    </sheetView>
  </sheetViews>
  <sheetFormatPr defaultColWidth="9.140625" defaultRowHeight="15"/>
  <cols>
    <col min="1" max="1" width="6.28125" style="380" customWidth="1"/>
    <col min="2" max="2" width="29.57421875" style="431" customWidth="1"/>
    <col min="3" max="3" width="6.421875" style="380" customWidth="1"/>
    <col min="4" max="4" width="7.57421875" style="380" customWidth="1"/>
    <col min="5" max="5" width="9.00390625" style="380" customWidth="1"/>
    <col min="6" max="6" width="6.421875" style="380" customWidth="1"/>
    <col min="7" max="7" width="6.140625" style="380" customWidth="1"/>
    <col min="8" max="8" width="7.00390625" style="380" customWidth="1"/>
    <col min="9" max="9" width="7.57421875" style="380" customWidth="1"/>
    <col min="10" max="10" width="5.140625" style="380" customWidth="1"/>
    <col min="11" max="11" width="5.00390625" style="380" customWidth="1"/>
    <col min="12" max="12" width="10.57421875" style="380" customWidth="1"/>
    <col min="13" max="13" width="10.28125" style="380" customWidth="1"/>
    <col min="14" max="14" width="10.00390625" style="380" customWidth="1"/>
    <col min="15" max="15" width="7.421875" style="380" customWidth="1"/>
    <col min="16" max="16" width="9.00390625" style="380" customWidth="1"/>
    <col min="17" max="17" width="6.00390625" style="380" customWidth="1"/>
    <col min="18" max="18" width="6.421875" style="380" customWidth="1"/>
    <col min="19" max="19" width="5.8515625" style="380" customWidth="1"/>
    <col min="20" max="20" width="7.28125" style="380" customWidth="1"/>
    <col min="21" max="21" width="9.421875" style="380" customWidth="1"/>
    <col min="22" max="22" width="8.140625" style="380" customWidth="1"/>
    <col min="23" max="23" width="4.00390625" style="380" customWidth="1"/>
    <col min="24" max="24" width="7.421875" style="380" customWidth="1"/>
    <col min="25" max="25" width="6.140625" style="380" customWidth="1"/>
    <col min="26" max="26" width="6.7109375" style="380" customWidth="1"/>
    <col min="27" max="27" width="7.140625" style="380" customWidth="1"/>
    <col min="28" max="28" width="9.28125" style="380" customWidth="1"/>
    <col min="29" max="29" width="6.140625" style="380" customWidth="1"/>
    <col min="30" max="30" width="7.00390625" style="380" customWidth="1"/>
    <col min="31" max="31" width="9.00390625" style="380" customWidth="1"/>
    <col min="32" max="32" width="6.57421875" style="380" customWidth="1"/>
    <col min="33" max="33" width="6.140625" style="380" customWidth="1"/>
    <col min="34" max="34" width="6.7109375" style="380" customWidth="1"/>
    <col min="35" max="35" width="9.140625" style="380" customWidth="1"/>
    <col min="36" max="36" width="7.421875" style="380" customWidth="1"/>
    <col min="37" max="37" width="6.7109375" style="380" customWidth="1"/>
    <col min="38" max="38" width="6.140625" style="380" customWidth="1"/>
    <col min="39" max="39" width="6.421875" style="380" customWidth="1"/>
    <col min="40" max="40" width="6.57421875" style="380" customWidth="1"/>
    <col min="41" max="41" width="8.140625" style="380" customWidth="1"/>
    <col min="42" max="42" width="6.57421875" style="380" customWidth="1"/>
    <col min="43" max="43" width="7.00390625" style="380" customWidth="1"/>
    <col min="44" max="44" width="7.140625" style="380" customWidth="1"/>
    <col min="45" max="45" width="9.421875" style="380" customWidth="1"/>
    <col min="46" max="46" width="6.8515625" style="380" customWidth="1"/>
    <col min="47" max="47" width="7.7109375" style="380" customWidth="1"/>
    <col min="48" max="49" width="6.28125" style="380" customWidth="1"/>
    <col min="50" max="50" width="9.8515625" style="380" customWidth="1"/>
    <col min="51" max="51" width="7.57421875" style="380" customWidth="1"/>
    <col min="52" max="16384" width="9.140625" style="380" customWidth="1"/>
  </cols>
  <sheetData>
    <row r="1" spans="1:51" ht="37.5" customHeight="1">
      <c r="A1" s="1399"/>
      <c r="B1" s="1402" t="s">
        <v>1679</v>
      </c>
      <c r="C1" s="1405" t="s">
        <v>1680</v>
      </c>
      <c r="D1" s="1397" t="s">
        <v>1681</v>
      </c>
      <c r="E1" s="1397" t="s">
        <v>1682</v>
      </c>
      <c r="F1" s="1413" t="s">
        <v>1683</v>
      </c>
      <c r="G1" s="1414"/>
      <c r="H1" s="1414"/>
      <c r="I1" s="1414"/>
      <c r="J1" s="1414"/>
      <c r="K1" s="1415"/>
      <c r="L1" s="356" t="s">
        <v>1684</v>
      </c>
      <c r="M1" s="1410" t="s">
        <v>1685</v>
      </c>
      <c r="N1" s="1411"/>
      <c r="O1" s="1412"/>
      <c r="P1" s="1437" t="s">
        <v>1686</v>
      </c>
      <c r="Q1" s="1437" t="s">
        <v>1687</v>
      </c>
      <c r="R1" s="1441"/>
      <c r="S1" s="1441"/>
      <c r="T1" s="1442"/>
      <c r="U1" s="1443" t="s">
        <v>1688</v>
      </c>
      <c r="V1" s="379"/>
      <c r="W1" s="1449" t="s">
        <v>1689</v>
      </c>
      <c r="X1" s="1450"/>
      <c r="Y1" s="1450"/>
      <c r="Z1" s="1450"/>
      <c r="AA1" s="1450"/>
      <c r="AB1" s="1450"/>
      <c r="AC1" s="1450"/>
      <c r="AD1" s="1450"/>
      <c r="AE1" s="1450"/>
      <c r="AF1" s="1450"/>
      <c r="AG1" s="1450"/>
      <c r="AH1" s="1450"/>
      <c r="AI1" s="1450"/>
      <c r="AJ1" s="1450"/>
      <c r="AK1" s="1450"/>
      <c r="AL1" s="1450"/>
      <c r="AM1" s="1450"/>
      <c r="AN1" s="1450"/>
      <c r="AO1" s="1450"/>
      <c r="AP1" s="1450"/>
      <c r="AQ1" s="1450"/>
      <c r="AR1" s="1450"/>
      <c r="AS1" s="1450"/>
      <c r="AT1" s="1450"/>
      <c r="AU1" s="1450"/>
      <c r="AV1" s="1450"/>
      <c r="AW1" s="1450"/>
      <c r="AX1" s="1451"/>
      <c r="AY1" s="1419" t="s">
        <v>1690</v>
      </c>
    </row>
    <row r="2" spans="1:51" ht="28.5" customHeight="1">
      <c r="A2" s="1400"/>
      <c r="B2" s="1403"/>
      <c r="C2" s="1406"/>
      <c r="D2" s="1398"/>
      <c r="E2" s="1393"/>
      <c r="F2" s="1395" t="s">
        <v>1691</v>
      </c>
      <c r="G2" s="1396"/>
      <c r="H2" s="1395" t="s">
        <v>1692</v>
      </c>
      <c r="I2" s="1391"/>
      <c r="J2" s="1395" t="s">
        <v>1693</v>
      </c>
      <c r="K2" s="1391"/>
      <c r="L2" s="1408"/>
      <c r="M2" s="1389" t="s">
        <v>1694</v>
      </c>
      <c r="N2" s="354" t="s">
        <v>1695</v>
      </c>
      <c r="O2" s="355"/>
      <c r="P2" s="1438"/>
      <c r="Q2" s="1422">
        <v>0</v>
      </c>
      <c r="R2" s="1422">
        <v>0.2</v>
      </c>
      <c r="S2" s="1422">
        <v>0.5</v>
      </c>
      <c r="T2" s="1422">
        <v>1</v>
      </c>
      <c r="U2" s="1444"/>
      <c r="V2" s="1452" t="s">
        <v>1696</v>
      </c>
      <c r="W2" s="1446">
        <v>0</v>
      </c>
      <c r="X2" s="1425" t="s">
        <v>1697</v>
      </c>
      <c r="Y2" s="1425" t="s">
        <v>1698</v>
      </c>
      <c r="Z2" s="1446">
        <v>0.1</v>
      </c>
      <c r="AA2" s="1425" t="s">
        <v>1698</v>
      </c>
      <c r="AB2" s="1425" t="s">
        <v>1699</v>
      </c>
      <c r="AC2" s="1428">
        <v>0.2</v>
      </c>
      <c r="AD2" s="1425" t="s">
        <v>1698</v>
      </c>
      <c r="AE2" s="1425" t="s">
        <v>1699</v>
      </c>
      <c r="AF2" s="1453" t="s">
        <v>1700</v>
      </c>
      <c r="AG2" s="1446">
        <v>0.35</v>
      </c>
      <c r="AH2" s="1446">
        <v>0.5</v>
      </c>
      <c r="AI2" s="1425" t="s">
        <v>1698</v>
      </c>
      <c r="AJ2" s="1425" t="s">
        <v>1699</v>
      </c>
      <c r="AK2" s="1446">
        <v>0.7</v>
      </c>
      <c r="AL2" s="1425" t="s">
        <v>1698</v>
      </c>
      <c r="AM2" s="1446">
        <v>0.75</v>
      </c>
      <c r="AN2" s="1431">
        <v>1</v>
      </c>
      <c r="AO2" s="1434" t="s">
        <v>1698</v>
      </c>
      <c r="AP2" s="1425" t="s">
        <v>1699</v>
      </c>
      <c r="AQ2" s="1431">
        <v>1.5</v>
      </c>
      <c r="AR2" s="1461" t="s">
        <v>1698</v>
      </c>
      <c r="AS2" s="1434" t="s">
        <v>1699</v>
      </c>
      <c r="AT2" s="1446">
        <v>2.5</v>
      </c>
      <c r="AU2" s="1446" t="s">
        <v>1701</v>
      </c>
      <c r="AV2" s="1431" t="s">
        <v>1702</v>
      </c>
      <c r="AW2" s="1466"/>
      <c r="AX2" s="1467"/>
      <c r="AY2" s="1420"/>
    </row>
    <row r="3" spans="1:51" ht="12.75">
      <c r="A3" s="1400"/>
      <c r="B3" s="1403"/>
      <c r="C3" s="1406"/>
      <c r="D3" s="1398"/>
      <c r="E3" s="1393"/>
      <c r="F3" s="1416" t="s">
        <v>1703</v>
      </c>
      <c r="G3" s="1416" t="s">
        <v>1704</v>
      </c>
      <c r="H3" s="1416" t="s">
        <v>1705</v>
      </c>
      <c r="I3" s="1416" t="s">
        <v>1706</v>
      </c>
      <c r="J3" s="1416" t="s">
        <v>1707</v>
      </c>
      <c r="K3" s="1416" t="s">
        <v>1708</v>
      </c>
      <c r="L3" s="1408"/>
      <c r="M3" s="1390"/>
      <c r="N3" s="381"/>
      <c r="O3" s="1417" t="s">
        <v>1709</v>
      </c>
      <c r="P3" s="1439"/>
      <c r="Q3" s="1423"/>
      <c r="R3" s="1423"/>
      <c r="S3" s="1423"/>
      <c r="T3" s="1423"/>
      <c r="U3" s="1444"/>
      <c r="V3" s="1406"/>
      <c r="W3" s="1447"/>
      <c r="X3" s="1426"/>
      <c r="Y3" s="1426"/>
      <c r="Z3" s="1447"/>
      <c r="AA3" s="1426"/>
      <c r="AB3" s="1426"/>
      <c r="AC3" s="1429"/>
      <c r="AD3" s="1426"/>
      <c r="AE3" s="1426"/>
      <c r="AF3" s="1454"/>
      <c r="AG3" s="1447"/>
      <c r="AH3" s="1447"/>
      <c r="AI3" s="1426"/>
      <c r="AJ3" s="1426"/>
      <c r="AK3" s="1447"/>
      <c r="AL3" s="1426"/>
      <c r="AM3" s="1447"/>
      <c r="AN3" s="1432"/>
      <c r="AO3" s="1435"/>
      <c r="AP3" s="1426"/>
      <c r="AQ3" s="1432"/>
      <c r="AR3" s="1462"/>
      <c r="AS3" s="1435"/>
      <c r="AT3" s="1464"/>
      <c r="AU3" s="1464"/>
      <c r="AV3" s="1432"/>
      <c r="AW3" s="1468"/>
      <c r="AX3" s="1469"/>
      <c r="AY3" s="1420"/>
    </row>
    <row r="4" spans="1:51" ht="89.25">
      <c r="A4" s="1400"/>
      <c r="B4" s="1403"/>
      <c r="C4" s="1407"/>
      <c r="D4" s="1392"/>
      <c r="E4" s="1394"/>
      <c r="F4" s="1392"/>
      <c r="G4" s="1392"/>
      <c r="H4" s="1392"/>
      <c r="I4" s="1392"/>
      <c r="J4" s="1392"/>
      <c r="K4" s="1392"/>
      <c r="L4" s="1409"/>
      <c r="M4" s="388"/>
      <c r="N4" s="382" t="s">
        <v>1710</v>
      </c>
      <c r="O4" s="1418"/>
      <c r="P4" s="1440"/>
      <c r="Q4" s="1424"/>
      <c r="R4" s="1423"/>
      <c r="S4" s="1423"/>
      <c r="T4" s="1423"/>
      <c r="U4" s="1445"/>
      <c r="V4" s="1407" t="s">
        <v>1711</v>
      </c>
      <c r="W4" s="1448"/>
      <c r="X4" s="1427"/>
      <c r="Y4" s="1427"/>
      <c r="Z4" s="1448"/>
      <c r="AA4" s="1427"/>
      <c r="AB4" s="1427"/>
      <c r="AC4" s="1430"/>
      <c r="AD4" s="1427"/>
      <c r="AE4" s="1427"/>
      <c r="AF4" s="1455"/>
      <c r="AG4" s="1448"/>
      <c r="AH4" s="1448"/>
      <c r="AI4" s="1427"/>
      <c r="AJ4" s="1427"/>
      <c r="AK4" s="1448"/>
      <c r="AL4" s="1427"/>
      <c r="AM4" s="1447"/>
      <c r="AN4" s="1433"/>
      <c r="AO4" s="1436"/>
      <c r="AP4" s="1427"/>
      <c r="AQ4" s="1433"/>
      <c r="AR4" s="1463"/>
      <c r="AS4" s="1436"/>
      <c r="AT4" s="1465"/>
      <c r="AU4" s="1465"/>
      <c r="AV4" s="383"/>
      <c r="AW4" s="384" t="s">
        <v>1698</v>
      </c>
      <c r="AX4" s="384" t="s">
        <v>1699</v>
      </c>
      <c r="AY4" s="1421"/>
    </row>
    <row r="5" spans="1:51" ht="45.75" thickBot="1">
      <c r="A5" s="1401"/>
      <c r="B5" s="1404"/>
      <c r="C5" s="385" t="s">
        <v>1923</v>
      </c>
      <c r="D5" s="386" t="s">
        <v>1926</v>
      </c>
      <c r="E5" s="387" t="s">
        <v>1712</v>
      </c>
      <c r="F5" s="386" t="s">
        <v>1932</v>
      </c>
      <c r="G5" s="386" t="s">
        <v>1935</v>
      </c>
      <c r="H5" s="386" t="s">
        <v>1938</v>
      </c>
      <c r="I5" s="386" t="s">
        <v>1941</v>
      </c>
      <c r="J5" s="386" t="s">
        <v>1944</v>
      </c>
      <c r="K5" s="386" t="s">
        <v>1947</v>
      </c>
      <c r="L5" s="386" t="s">
        <v>1713</v>
      </c>
      <c r="M5" s="389" t="s">
        <v>1953</v>
      </c>
      <c r="N5" s="390" t="s">
        <v>1956</v>
      </c>
      <c r="O5" s="389" t="s">
        <v>1959</v>
      </c>
      <c r="P5" s="391" t="s">
        <v>1714</v>
      </c>
      <c r="Q5" s="391" t="s">
        <v>1965</v>
      </c>
      <c r="R5" s="391" t="s">
        <v>1968</v>
      </c>
      <c r="S5" s="391" t="s">
        <v>1971</v>
      </c>
      <c r="T5" s="391" t="s">
        <v>1974</v>
      </c>
      <c r="U5" s="391" t="s">
        <v>1715</v>
      </c>
      <c r="V5" s="392" t="s">
        <v>1979</v>
      </c>
      <c r="W5" s="392" t="s">
        <v>1982</v>
      </c>
      <c r="X5" s="392" t="s">
        <v>1985</v>
      </c>
      <c r="Y5" s="392">
        <v>230</v>
      </c>
      <c r="Z5" s="392" t="s">
        <v>1991</v>
      </c>
      <c r="AA5" s="392" t="s">
        <v>1994</v>
      </c>
      <c r="AB5" s="392" t="s">
        <v>1997</v>
      </c>
      <c r="AC5" s="392" t="s">
        <v>2000</v>
      </c>
      <c r="AD5" s="392" t="s">
        <v>2003</v>
      </c>
      <c r="AE5" s="392" t="s">
        <v>2006</v>
      </c>
      <c r="AF5" s="392" t="s">
        <v>2009</v>
      </c>
      <c r="AG5" s="392" t="s">
        <v>2012</v>
      </c>
      <c r="AH5" s="392" t="s">
        <v>2015</v>
      </c>
      <c r="AI5" s="392" t="s">
        <v>2018</v>
      </c>
      <c r="AJ5" s="392" t="s">
        <v>2021</v>
      </c>
      <c r="AK5" s="392" t="s">
        <v>2024</v>
      </c>
      <c r="AL5" s="392" t="s">
        <v>2027</v>
      </c>
      <c r="AM5" s="392" t="s">
        <v>2029</v>
      </c>
      <c r="AN5" s="392" t="s">
        <v>2032</v>
      </c>
      <c r="AO5" s="392" t="s">
        <v>2035</v>
      </c>
      <c r="AP5" s="392" t="s">
        <v>2038</v>
      </c>
      <c r="AQ5" s="392" t="s">
        <v>2041</v>
      </c>
      <c r="AR5" s="392" t="s">
        <v>2044</v>
      </c>
      <c r="AS5" s="392" t="s">
        <v>2047</v>
      </c>
      <c r="AT5" s="392" t="s">
        <v>2050</v>
      </c>
      <c r="AU5" s="392" t="s">
        <v>2053</v>
      </c>
      <c r="AV5" s="392" t="s">
        <v>2056</v>
      </c>
      <c r="AW5" s="392" t="s">
        <v>2059</v>
      </c>
      <c r="AX5" s="392" t="s">
        <v>2062</v>
      </c>
      <c r="AY5" s="392" t="s">
        <v>2065</v>
      </c>
    </row>
    <row r="6" spans="1:51" ht="12.75">
      <c r="A6" s="393" t="s">
        <v>1923</v>
      </c>
      <c r="B6" s="394" t="s">
        <v>1716</v>
      </c>
      <c r="C6" s="395"/>
      <c r="D6" s="396"/>
      <c r="E6" s="397"/>
      <c r="F6" s="398"/>
      <c r="G6" s="399"/>
      <c r="H6" s="399"/>
      <c r="I6" s="399"/>
      <c r="J6" s="399"/>
      <c r="K6" s="400"/>
      <c r="L6" s="401"/>
      <c r="M6" s="402"/>
      <c r="N6" s="399"/>
      <c r="O6" s="396"/>
      <c r="P6" s="403"/>
      <c r="Q6" s="395"/>
      <c r="R6" s="404"/>
      <c r="S6" s="404"/>
      <c r="T6" s="405"/>
      <c r="U6" s="406"/>
      <c r="V6" s="407"/>
      <c r="W6" s="408"/>
      <c r="X6" s="409"/>
      <c r="Y6" s="409"/>
      <c r="Z6" s="409"/>
      <c r="AA6" s="409"/>
      <c r="AB6" s="409"/>
      <c r="AC6" s="409"/>
      <c r="AD6" s="409"/>
      <c r="AE6" s="409"/>
      <c r="AF6" s="409"/>
      <c r="AG6" s="409"/>
      <c r="AH6" s="409"/>
      <c r="AI6" s="409"/>
      <c r="AJ6" s="409"/>
      <c r="AK6" s="409"/>
      <c r="AL6" s="409"/>
      <c r="AM6" s="409"/>
      <c r="AN6" s="409"/>
      <c r="AO6" s="409"/>
      <c r="AP6" s="409"/>
      <c r="AQ6" s="409"/>
      <c r="AR6" s="409"/>
      <c r="AS6" s="409"/>
      <c r="AT6" s="410"/>
      <c r="AU6" s="410"/>
      <c r="AV6" s="409"/>
      <c r="AW6" s="409"/>
      <c r="AX6" s="407"/>
      <c r="AY6" s="411"/>
    </row>
    <row r="7" spans="2:51" ht="14.25" customHeight="1">
      <c r="B7" s="1456" t="s">
        <v>1717</v>
      </c>
      <c r="C7" s="1457"/>
      <c r="D7" s="1457"/>
      <c r="E7" s="1457"/>
      <c r="F7" s="1457"/>
      <c r="G7" s="1457"/>
      <c r="H7" s="1457"/>
      <c r="I7" s="1457"/>
      <c r="J7" s="1457"/>
      <c r="K7" s="1457"/>
      <c r="L7" s="1457"/>
      <c r="M7" s="1457"/>
      <c r="N7" s="1457"/>
      <c r="O7" s="1457"/>
      <c r="P7" s="1457"/>
      <c r="Q7" s="1457"/>
      <c r="R7" s="1457"/>
      <c r="S7" s="1457"/>
      <c r="T7" s="1457"/>
      <c r="U7" s="1457"/>
      <c r="V7" s="1457"/>
      <c r="W7" s="1457"/>
      <c r="X7" s="1457"/>
      <c r="Y7" s="1457"/>
      <c r="Z7" s="1457"/>
      <c r="AA7" s="1457"/>
      <c r="AB7" s="1457"/>
      <c r="AC7" s="1457"/>
      <c r="AD7" s="1457"/>
      <c r="AE7" s="1457"/>
      <c r="AF7" s="1457"/>
      <c r="AG7" s="1457"/>
      <c r="AH7" s="1457"/>
      <c r="AI7" s="1457"/>
      <c r="AJ7" s="1457"/>
      <c r="AK7" s="1457"/>
      <c r="AL7" s="1457"/>
      <c r="AM7" s="1457"/>
      <c r="AN7" s="1457"/>
      <c r="AO7" s="1457"/>
      <c r="AP7" s="1457"/>
      <c r="AQ7" s="1457"/>
      <c r="AR7" s="1457"/>
      <c r="AS7" s="1457"/>
      <c r="AT7" s="1457"/>
      <c r="AU7" s="1457"/>
      <c r="AV7" s="1457"/>
      <c r="AW7" s="1457"/>
      <c r="AX7" s="1457"/>
      <c r="AY7" s="1457"/>
    </row>
    <row r="8" spans="1:51" ht="14.25">
      <c r="A8" s="412" t="s">
        <v>1926</v>
      </c>
      <c r="B8" s="413" t="s">
        <v>1718</v>
      </c>
      <c r="C8" s="414"/>
      <c r="D8" s="415"/>
      <c r="E8" s="415"/>
      <c r="F8" s="416"/>
      <c r="G8" s="416"/>
      <c r="H8" s="416"/>
      <c r="I8" s="416"/>
      <c r="J8" s="416"/>
      <c r="K8" s="416"/>
      <c r="L8" s="417"/>
      <c r="M8" s="416"/>
      <c r="N8" s="416"/>
      <c r="O8" s="416"/>
      <c r="P8" s="414"/>
      <c r="Q8" s="418"/>
      <c r="R8" s="418"/>
      <c r="S8" s="418"/>
      <c r="T8" s="418"/>
      <c r="U8" s="414"/>
      <c r="V8" s="419"/>
      <c r="W8" s="419"/>
      <c r="X8" s="419"/>
      <c r="Y8" s="419"/>
      <c r="Z8" s="419"/>
      <c r="AA8" s="419"/>
      <c r="AB8" s="419"/>
      <c r="AC8" s="419"/>
      <c r="AD8" s="419"/>
      <c r="AE8" s="419"/>
      <c r="AF8" s="419"/>
      <c r="AG8" s="419"/>
      <c r="AH8" s="419"/>
      <c r="AI8" s="419"/>
      <c r="AJ8" s="419"/>
      <c r="AK8" s="419"/>
      <c r="AL8" s="419"/>
      <c r="AM8" s="419"/>
      <c r="AN8" s="419"/>
      <c r="AO8" s="419"/>
      <c r="AP8" s="419"/>
      <c r="AQ8" s="419"/>
      <c r="AR8" s="419"/>
      <c r="AS8" s="419"/>
      <c r="AT8" s="420"/>
      <c r="AU8" s="420"/>
      <c r="AV8" s="419"/>
      <c r="AW8" s="419"/>
      <c r="AX8" s="419"/>
      <c r="AY8" s="421"/>
    </row>
    <row r="9" spans="1:51" ht="14.25">
      <c r="A9" s="412" t="s">
        <v>1929</v>
      </c>
      <c r="B9" s="413" t="s">
        <v>1719</v>
      </c>
      <c r="C9" s="414"/>
      <c r="D9" s="415"/>
      <c r="E9" s="415"/>
      <c r="F9" s="416"/>
      <c r="G9" s="416"/>
      <c r="H9" s="416"/>
      <c r="I9" s="416"/>
      <c r="J9" s="416"/>
      <c r="K9" s="416"/>
      <c r="L9" s="417"/>
      <c r="M9" s="416"/>
      <c r="N9" s="416"/>
      <c r="O9" s="416"/>
      <c r="P9" s="414"/>
      <c r="Q9" s="414"/>
      <c r="R9" s="414"/>
      <c r="S9" s="414"/>
      <c r="T9" s="414"/>
      <c r="U9" s="419"/>
      <c r="V9" s="420"/>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20"/>
      <c r="AU9" s="420"/>
      <c r="AV9" s="419"/>
      <c r="AW9" s="419"/>
      <c r="AX9" s="419"/>
      <c r="AY9" s="421"/>
    </row>
    <row r="10" spans="1:51" ht="28.5" customHeight="1">
      <c r="A10" s="422"/>
      <c r="B10" s="1458" t="s">
        <v>1720</v>
      </c>
      <c r="C10" s="1458"/>
      <c r="D10" s="1458"/>
      <c r="E10" s="1458"/>
      <c r="F10" s="1458"/>
      <c r="G10" s="1458"/>
      <c r="H10" s="1458"/>
      <c r="I10" s="1458"/>
      <c r="J10" s="1458"/>
      <c r="K10" s="1458"/>
      <c r="L10" s="1458"/>
      <c r="M10" s="1458"/>
      <c r="N10" s="1458"/>
      <c r="O10" s="1458"/>
      <c r="P10" s="1458"/>
      <c r="Q10" s="1458"/>
      <c r="R10" s="1458"/>
      <c r="S10" s="1458"/>
      <c r="T10" s="1458"/>
      <c r="U10" s="1458"/>
      <c r="V10" s="1458"/>
      <c r="W10" s="1459" t="s">
        <v>1720</v>
      </c>
      <c r="X10" s="1460"/>
      <c r="Y10" s="1460"/>
      <c r="Z10" s="1460"/>
      <c r="AA10" s="1460"/>
      <c r="AB10" s="1460"/>
      <c r="AC10" s="1460"/>
      <c r="AD10" s="1460"/>
      <c r="AE10" s="1460"/>
      <c r="AF10" s="1460"/>
      <c r="AG10" s="1460"/>
      <c r="AH10" s="1460"/>
      <c r="AI10" s="1460"/>
      <c r="AJ10" s="1460"/>
      <c r="AK10" s="1460"/>
      <c r="AL10" s="1460"/>
      <c r="AM10" s="1460"/>
      <c r="AN10" s="1460"/>
      <c r="AO10" s="1460"/>
      <c r="AP10" s="1460"/>
      <c r="AQ10" s="1460"/>
      <c r="AR10" s="1460"/>
      <c r="AS10" s="1460"/>
      <c r="AT10" s="1460"/>
      <c r="AU10" s="1460"/>
      <c r="AV10" s="1460"/>
      <c r="AW10" s="1460"/>
      <c r="AX10" s="1460"/>
      <c r="AY10" s="1460"/>
    </row>
    <row r="11" spans="1:51" ht="28.5">
      <c r="A11" s="422" t="s">
        <v>1932</v>
      </c>
      <c r="B11" s="423" t="s">
        <v>1721</v>
      </c>
      <c r="C11" s="419"/>
      <c r="D11" s="424"/>
      <c r="E11" s="424"/>
      <c r="F11" s="417"/>
      <c r="G11" s="417"/>
      <c r="H11" s="417"/>
      <c r="I11" s="417"/>
      <c r="J11" s="417"/>
      <c r="K11" s="417"/>
      <c r="L11" s="425"/>
      <c r="M11" s="417"/>
      <c r="N11" s="417"/>
      <c r="O11" s="417"/>
      <c r="P11" s="419"/>
      <c r="Q11" s="418"/>
      <c r="R11" s="418"/>
      <c r="S11" s="418"/>
      <c r="T11" s="418"/>
      <c r="U11" s="419"/>
      <c r="V11" s="419"/>
      <c r="W11" s="419"/>
      <c r="X11" s="419"/>
      <c r="Y11" s="419"/>
      <c r="Z11" s="419"/>
      <c r="AA11" s="419"/>
      <c r="AB11" s="419"/>
      <c r="AC11" s="419"/>
      <c r="AD11" s="419"/>
      <c r="AE11" s="419"/>
      <c r="AF11" s="419"/>
      <c r="AG11" s="419"/>
      <c r="AH11" s="419"/>
      <c r="AI11" s="419"/>
      <c r="AJ11" s="419"/>
      <c r="AK11" s="419"/>
      <c r="AL11" s="419"/>
      <c r="AM11" s="419"/>
      <c r="AN11" s="419"/>
      <c r="AO11" s="419"/>
      <c r="AP11" s="419"/>
      <c r="AQ11" s="419"/>
      <c r="AR11" s="419"/>
      <c r="AS11" s="419"/>
      <c r="AT11" s="420"/>
      <c r="AU11" s="420"/>
      <c r="AV11" s="419"/>
      <c r="AW11" s="419"/>
      <c r="AX11" s="419"/>
      <c r="AY11" s="419"/>
    </row>
    <row r="12" spans="1:51" ht="63.75">
      <c r="A12" s="422" t="s">
        <v>1935</v>
      </c>
      <c r="B12" s="426" t="s">
        <v>1722</v>
      </c>
      <c r="C12" s="419"/>
      <c r="D12" s="424"/>
      <c r="E12" s="424"/>
      <c r="F12" s="418"/>
      <c r="G12" s="418"/>
      <c r="H12" s="418"/>
      <c r="I12" s="418"/>
      <c r="J12" s="418"/>
      <c r="K12" s="418"/>
      <c r="L12" s="427"/>
      <c r="M12" s="418"/>
      <c r="N12" s="418"/>
      <c r="O12" s="418"/>
      <c r="P12" s="428"/>
      <c r="Q12" s="418"/>
      <c r="R12" s="418"/>
      <c r="S12" s="418"/>
      <c r="T12" s="418"/>
      <c r="U12" s="428"/>
      <c r="V12" s="428"/>
      <c r="W12" s="428"/>
      <c r="X12" s="428"/>
      <c r="Y12" s="428"/>
      <c r="Z12" s="428"/>
      <c r="AA12" s="428"/>
      <c r="AB12" s="428"/>
      <c r="AC12" s="428"/>
      <c r="AD12" s="428"/>
      <c r="AE12" s="428"/>
      <c r="AF12" s="428"/>
      <c r="AG12" s="428"/>
      <c r="AH12" s="428"/>
      <c r="AI12" s="428"/>
      <c r="AJ12" s="428"/>
      <c r="AK12" s="428"/>
      <c r="AL12" s="428"/>
      <c r="AM12" s="428"/>
      <c r="AN12" s="428"/>
      <c r="AO12" s="428"/>
      <c r="AP12" s="428"/>
      <c r="AQ12" s="428"/>
      <c r="AR12" s="428"/>
      <c r="AS12" s="428"/>
      <c r="AT12" s="429"/>
      <c r="AU12" s="429"/>
      <c r="AV12" s="428"/>
      <c r="AW12" s="428"/>
      <c r="AX12" s="428"/>
      <c r="AY12" s="428"/>
    </row>
    <row r="13" spans="1:51" ht="38.25">
      <c r="A13" s="422" t="s">
        <v>1938</v>
      </c>
      <c r="B13" s="426" t="s">
        <v>1723</v>
      </c>
      <c r="C13" s="419"/>
      <c r="D13" s="424"/>
      <c r="E13" s="424"/>
      <c r="F13" s="418"/>
      <c r="G13" s="418"/>
      <c r="H13" s="418"/>
      <c r="I13" s="418"/>
      <c r="J13" s="418"/>
      <c r="K13" s="418"/>
      <c r="L13" s="427"/>
      <c r="M13" s="418"/>
      <c r="N13" s="418"/>
      <c r="O13" s="418"/>
      <c r="P13" s="428"/>
      <c r="Q13" s="418"/>
      <c r="R13" s="418"/>
      <c r="S13" s="418"/>
      <c r="T13" s="418"/>
      <c r="U13" s="428"/>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8"/>
      <c r="AS13" s="428"/>
      <c r="AT13" s="429"/>
      <c r="AU13" s="429"/>
      <c r="AV13" s="428"/>
      <c r="AW13" s="428"/>
      <c r="AX13" s="428"/>
      <c r="AY13" s="428"/>
    </row>
    <row r="14" spans="1:51" ht="28.5">
      <c r="A14" s="422" t="s">
        <v>1941</v>
      </c>
      <c r="B14" s="423" t="s">
        <v>1724</v>
      </c>
      <c r="C14" s="419"/>
      <c r="D14" s="424"/>
      <c r="E14" s="424"/>
      <c r="F14" s="417"/>
      <c r="G14" s="417"/>
      <c r="H14" s="417"/>
      <c r="I14" s="417"/>
      <c r="J14" s="417"/>
      <c r="K14" s="417"/>
      <c r="L14" s="425"/>
      <c r="M14" s="417"/>
      <c r="N14" s="417"/>
      <c r="O14" s="417"/>
      <c r="P14" s="419"/>
      <c r="Q14" s="418"/>
      <c r="R14" s="418"/>
      <c r="S14" s="418"/>
      <c r="T14" s="418"/>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19"/>
      <c r="AT14" s="420"/>
      <c r="AU14" s="420"/>
      <c r="AV14" s="419"/>
      <c r="AW14" s="419"/>
      <c r="AX14" s="419"/>
      <c r="AY14" s="419"/>
    </row>
    <row r="15" spans="1:51" ht="25.5">
      <c r="A15" s="422" t="s">
        <v>1944</v>
      </c>
      <c r="B15" s="426" t="s">
        <v>1725</v>
      </c>
      <c r="C15" s="419"/>
      <c r="D15" s="424"/>
      <c r="E15" s="424"/>
      <c r="F15" s="418"/>
      <c r="G15" s="418"/>
      <c r="H15" s="418"/>
      <c r="I15" s="418"/>
      <c r="J15" s="418"/>
      <c r="K15" s="418"/>
      <c r="L15" s="427"/>
      <c r="M15" s="418"/>
      <c r="N15" s="418"/>
      <c r="O15" s="418"/>
      <c r="P15" s="428"/>
      <c r="Q15" s="418"/>
      <c r="R15" s="418"/>
      <c r="S15" s="418"/>
      <c r="T15" s="418"/>
      <c r="U15" s="428"/>
      <c r="V15" s="428"/>
      <c r="W15" s="428"/>
      <c r="X15" s="428"/>
      <c r="Y15" s="428"/>
      <c r="Z15" s="428"/>
      <c r="AA15" s="428"/>
      <c r="AB15" s="428"/>
      <c r="AC15" s="428"/>
      <c r="AD15" s="428"/>
      <c r="AE15" s="428"/>
      <c r="AF15" s="428"/>
      <c r="AG15" s="428"/>
      <c r="AH15" s="428"/>
      <c r="AI15" s="428"/>
      <c r="AJ15" s="428"/>
      <c r="AK15" s="428"/>
      <c r="AL15" s="428"/>
      <c r="AM15" s="428"/>
      <c r="AN15" s="428"/>
      <c r="AO15" s="428"/>
      <c r="AP15" s="428"/>
      <c r="AQ15" s="428"/>
      <c r="AR15" s="428"/>
      <c r="AS15" s="428"/>
      <c r="AT15" s="429"/>
      <c r="AU15" s="429"/>
      <c r="AV15" s="428"/>
      <c r="AW15" s="428"/>
      <c r="AX15" s="428"/>
      <c r="AY15" s="428"/>
    </row>
    <row r="16" spans="1:51" ht="25.5">
      <c r="A16" s="422" t="s">
        <v>1947</v>
      </c>
      <c r="B16" s="426" t="s">
        <v>1726</v>
      </c>
      <c r="C16" s="419"/>
      <c r="D16" s="424"/>
      <c r="E16" s="424"/>
      <c r="F16" s="418"/>
      <c r="G16" s="418"/>
      <c r="H16" s="418"/>
      <c r="I16" s="418"/>
      <c r="J16" s="418"/>
      <c r="K16" s="418"/>
      <c r="L16" s="427"/>
      <c r="M16" s="418"/>
      <c r="N16" s="418"/>
      <c r="O16" s="418"/>
      <c r="P16" s="428"/>
      <c r="Q16" s="418"/>
      <c r="R16" s="418"/>
      <c r="S16" s="418"/>
      <c r="T16" s="418"/>
      <c r="U16" s="419"/>
      <c r="V16" s="419"/>
      <c r="W16" s="428"/>
      <c r="X16" s="428"/>
      <c r="Y16" s="428"/>
      <c r="Z16" s="428"/>
      <c r="AA16" s="428"/>
      <c r="AB16" s="428"/>
      <c r="AC16" s="428"/>
      <c r="AD16" s="428"/>
      <c r="AE16" s="428"/>
      <c r="AF16" s="428"/>
      <c r="AG16" s="428"/>
      <c r="AH16" s="428"/>
      <c r="AI16" s="428"/>
      <c r="AJ16" s="428"/>
      <c r="AK16" s="428"/>
      <c r="AL16" s="428"/>
      <c r="AM16" s="428"/>
      <c r="AN16" s="428"/>
      <c r="AO16" s="428"/>
      <c r="AP16" s="428"/>
      <c r="AQ16" s="428"/>
      <c r="AR16" s="428"/>
      <c r="AS16" s="428"/>
      <c r="AT16" s="429"/>
      <c r="AU16" s="429"/>
      <c r="AV16" s="428"/>
      <c r="AW16" s="428"/>
      <c r="AX16" s="428"/>
      <c r="AY16" s="428"/>
    </row>
    <row r="17" spans="1:51" ht="14.25">
      <c r="A17" s="422" t="s">
        <v>1950</v>
      </c>
      <c r="B17" s="430" t="s">
        <v>1727</v>
      </c>
      <c r="C17" s="419"/>
      <c r="D17" s="424"/>
      <c r="E17" s="424"/>
      <c r="F17" s="417"/>
      <c r="G17" s="417"/>
      <c r="H17" s="417"/>
      <c r="I17" s="417"/>
      <c r="J17" s="417"/>
      <c r="K17" s="417"/>
      <c r="L17" s="425"/>
      <c r="M17" s="417"/>
      <c r="N17" s="417"/>
      <c r="O17" s="417"/>
      <c r="P17" s="419"/>
      <c r="Q17" s="418"/>
      <c r="R17" s="418"/>
      <c r="S17" s="418"/>
      <c r="T17" s="418"/>
      <c r="U17" s="419"/>
      <c r="V17" s="419"/>
      <c r="W17" s="419"/>
      <c r="X17" s="419"/>
      <c r="Y17" s="419"/>
      <c r="Z17" s="419"/>
      <c r="AA17" s="419"/>
      <c r="AB17" s="419"/>
      <c r="AC17" s="419"/>
      <c r="AD17" s="419"/>
      <c r="AE17" s="419"/>
      <c r="AF17" s="419"/>
      <c r="AG17" s="419"/>
      <c r="AH17" s="419"/>
      <c r="AI17" s="419"/>
      <c r="AJ17" s="419"/>
      <c r="AK17" s="419"/>
      <c r="AL17" s="419"/>
      <c r="AM17" s="419"/>
      <c r="AN17" s="419"/>
      <c r="AO17" s="419"/>
      <c r="AP17" s="419"/>
      <c r="AQ17" s="419"/>
      <c r="AR17" s="419"/>
      <c r="AS17" s="419"/>
      <c r="AT17" s="420"/>
      <c r="AU17" s="420"/>
      <c r="AV17" s="419"/>
      <c r="AW17" s="419"/>
      <c r="AX17" s="419"/>
      <c r="AY17" s="419"/>
    </row>
  </sheetData>
  <sheetProtection/>
  <mergeCells count="59">
    <mergeCell ref="AH2:AH4"/>
    <mergeCell ref="B7:AY7"/>
    <mergeCell ref="B10:V10"/>
    <mergeCell ref="W10:AY10"/>
    <mergeCell ref="AR2:AR4"/>
    <mergeCell ref="AS2:AS4"/>
    <mergeCell ref="AT2:AT4"/>
    <mergeCell ref="AU2:AU4"/>
    <mergeCell ref="AV2:AX3"/>
    <mergeCell ref="F3:F4"/>
    <mergeCell ref="G3:G4"/>
    <mergeCell ref="AP2:AP4"/>
    <mergeCell ref="AQ2:AQ4"/>
    <mergeCell ref="P1:P4"/>
    <mergeCell ref="Q1:T1"/>
    <mergeCell ref="U1:U4"/>
    <mergeCell ref="Z2:Z4"/>
    <mergeCell ref="W1:AX1"/>
    <mergeCell ref="V2:V4"/>
    <mergeCell ref="W2:W4"/>
    <mergeCell ref="AF2:AF4"/>
    <mergeCell ref="AC2:AC4"/>
    <mergeCell ref="AD2:AD4"/>
    <mergeCell ref="AN2:AN4"/>
    <mergeCell ref="AO2:AO4"/>
    <mergeCell ref="AG2:AG4"/>
    <mergeCell ref="AI2:AI4"/>
    <mergeCell ref="AJ2:AJ4"/>
    <mergeCell ref="AK2:AK4"/>
    <mergeCell ref="AL2:AL4"/>
    <mergeCell ref="AM2:AM4"/>
    <mergeCell ref="AY1:AY4"/>
    <mergeCell ref="Q2:Q4"/>
    <mergeCell ref="R2:R4"/>
    <mergeCell ref="S2:S4"/>
    <mergeCell ref="T2:T4"/>
    <mergeCell ref="X2:X4"/>
    <mergeCell ref="Y2:Y4"/>
    <mergeCell ref="AE2:AE4"/>
    <mergeCell ref="AA2:AA4"/>
    <mergeCell ref="AB2:AB4"/>
    <mergeCell ref="M2:M4"/>
    <mergeCell ref="N2:O2"/>
    <mergeCell ref="L1:L4"/>
    <mergeCell ref="M1:O1"/>
    <mergeCell ref="O3:O4"/>
    <mergeCell ref="E1:E4"/>
    <mergeCell ref="F2:G2"/>
    <mergeCell ref="H2:I2"/>
    <mergeCell ref="J2:K2"/>
    <mergeCell ref="F1:K1"/>
    <mergeCell ref="K3:K4"/>
    <mergeCell ref="H3:H4"/>
    <mergeCell ref="I3:I4"/>
    <mergeCell ref="J3:J4"/>
    <mergeCell ref="A1:A5"/>
    <mergeCell ref="B1:B5"/>
    <mergeCell ref="C1:C4"/>
    <mergeCell ref="D1:D4"/>
  </mergeCells>
  <printOptions/>
  <pageMargins left="0.7" right="0.7" top="0.56" bottom="0.75" header="0.3" footer="0.3"/>
  <pageSetup horizontalDpi="600" verticalDpi="600" orientation="landscape" paperSize="9" scale="61" r:id="rId1"/>
  <colBreaks count="1" manualBreakCount="1">
    <brk id="22" max="65535" man="1"/>
  </colBreaks>
</worksheet>
</file>

<file path=xl/worksheets/sheet20.xml><?xml version="1.0" encoding="utf-8"?>
<worksheet xmlns="http://schemas.openxmlformats.org/spreadsheetml/2006/main" xmlns:r="http://schemas.openxmlformats.org/officeDocument/2006/relationships">
  <sheetPr>
    <tabColor rgb="FFFFFF00"/>
    <pageSetUpPr fitToPage="1"/>
  </sheetPr>
  <dimension ref="B2:D22"/>
  <sheetViews>
    <sheetView zoomScale="80" zoomScaleNormal="80" zoomScalePageLayoutView="0" workbookViewId="0" topLeftCell="A1">
      <selection activeCell="J5" sqref="J5"/>
    </sheetView>
  </sheetViews>
  <sheetFormatPr defaultColWidth="11.421875" defaultRowHeight="15"/>
  <cols>
    <col min="1" max="1" width="6.140625" style="1135" customWidth="1"/>
    <col min="2" max="2" width="9.421875" style="1135" customWidth="1"/>
    <col min="3" max="3" width="79.421875" style="1135" customWidth="1"/>
    <col min="4" max="4" width="68.8515625" style="1135" customWidth="1"/>
    <col min="5" max="249" width="11.421875" style="1135" customWidth="1"/>
    <col min="250" max="250" width="6.140625" style="1135" customWidth="1"/>
    <col min="251" max="251" width="9.421875" style="1135" customWidth="1"/>
    <col min="252" max="252" width="72.00390625" style="1135" customWidth="1"/>
    <col min="253" max="254" width="68.8515625" style="1135" customWidth="1"/>
    <col min="255" max="16384" width="11.421875" style="1135" customWidth="1"/>
  </cols>
  <sheetData>
    <row r="2" spans="2:4" s="1134" customFormat="1" ht="18">
      <c r="B2" s="1133" t="s">
        <v>1020</v>
      </c>
      <c r="C2" s="915"/>
      <c r="D2" s="915"/>
    </row>
    <row r="3" spans="2:4" ht="15">
      <c r="B3" s="668"/>
      <c r="C3" s="667"/>
      <c r="D3" s="669"/>
    </row>
    <row r="4" spans="2:4" ht="15">
      <c r="B4" s="1136" t="s">
        <v>1120</v>
      </c>
      <c r="C4" s="1137" t="s">
        <v>2199</v>
      </c>
      <c r="D4" s="1136" t="s">
        <v>1118</v>
      </c>
    </row>
    <row r="5" spans="2:4" ht="15">
      <c r="B5" s="1602" t="s">
        <v>1116</v>
      </c>
      <c r="C5" s="1603"/>
      <c r="D5" s="1604"/>
    </row>
    <row r="6" spans="2:4" ht="42" customHeight="1">
      <c r="B6" s="1138" t="s">
        <v>1923</v>
      </c>
      <c r="C6" s="1139" t="str">
        <f>+'3.5 CR NAMIRA'!G4</f>
        <v>UGOVORNA CIJENA NAMIRE</v>
      </c>
      <c r="D6" s="1140" t="s">
        <v>1021</v>
      </c>
    </row>
    <row r="7" spans="2:4" ht="42" customHeight="1">
      <c r="B7" s="1138" t="s">
        <v>1926</v>
      </c>
      <c r="C7" s="1139" t="str">
        <f>+'3.5 CR NAMIRA'!H4</f>
        <v>GUBITAK IZ RAZLIKE UGOVORENE CIJENE I TRENUTNE TRŽIŠNE VRIJEDNOSTI</v>
      </c>
      <c r="D7" s="1140" t="s">
        <v>1022</v>
      </c>
    </row>
    <row r="8" spans="2:4" ht="42" customHeight="1">
      <c r="B8" s="1138" t="s">
        <v>1929</v>
      </c>
      <c r="C8" s="1139" t="str">
        <f>+'3.5 CR NAMIRA'!I4</f>
        <v>KAPITALNI ZAHTIJEV</v>
      </c>
      <c r="D8" s="1140" t="s">
        <v>1023</v>
      </c>
    </row>
    <row r="9" spans="2:4" ht="42" customHeight="1">
      <c r="B9" s="1141" t="s">
        <v>1932</v>
      </c>
      <c r="C9" s="1139" t="str">
        <f>+'3.5 CR NAMIRA'!J4</f>
        <v>UKUPNA IZLOŽENOST RIZIKU NAMIRE/ISPORUKE</v>
      </c>
      <c r="D9" s="1142" t="s">
        <v>1024</v>
      </c>
    </row>
    <row r="10" spans="2:4" ht="15">
      <c r="B10" s="1602" t="s">
        <v>1090</v>
      </c>
      <c r="C10" s="1603"/>
      <c r="D10" s="1604"/>
    </row>
    <row r="11" spans="2:4" ht="36.75" customHeight="1">
      <c r="B11" s="1138" t="s">
        <v>1923</v>
      </c>
      <c r="C11" s="1139" t="str">
        <f>+'3.5 CR NAMIRA'!D6</f>
        <v>Ukupno nenamirene transakcije u knjizi banke</v>
      </c>
      <c r="D11" s="1143" t="str">
        <f>+D6</f>
        <v>Članak 481. stavak 1. OAJKKI </v>
      </c>
    </row>
    <row r="12" spans="2:4" ht="14.25">
      <c r="B12" s="1138" t="s">
        <v>1926</v>
      </c>
      <c r="C12" s="1144" t="str">
        <f>+'3.5 CR NAMIRA'!E7</f>
        <v>Transakcije nanamirene unutar 4 radna dana (koeficijent 0%)</v>
      </c>
      <c r="D12" s="1143" t="s">
        <v>1025</v>
      </c>
    </row>
    <row r="13" spans="2:4" ht="14.25">
      <c r="B13" s="1138" t="s">
        <v>1929</v>
      </c>
      <c r="C13" s="1144" t="str">
        <f>+'3.5 CR NAMIRA'!E8</f>
        <v>Transakcije nanamirene od 5 do 15 radnih dana (koeficijent 8%)</v>
      </c>
      <c r="D13" s="1143" t="s">
        <v>1025</v>
      </c>
    </row>
    <row r="14" spans="2:4" ht="14.25">
      <c r="B14" s="1138" t="s">
        <v>1932</v>
      </c>
      <c r="C14" s="1144" t="str">
        <f>+'3.5 CR NAMIRA'!E9</f>
        <v>Transakcije nanamirene od 16 do 30 radnih dana (koeficijent 50%)</v>
      </c>
      <c r="D14" s="1143" t="s">
        <v>1025</v>
      </c>
    </row>
    <row r="15" spans="2:4" ht="14.25">
      <c r="B15" s="1138" t="s">
        <v>1935</v>
      </c>
      <c r="C15" s="1144" t="str">
        <f>+'3.5 CR NAMIRA'!E10</f>
        <v>Transakcije nanamirene od 31 do 45 radih dana (koeficijent 75%)</v>
      </c>
      <c r="D15" s="1143" t="s">
        <v>1025</v>
      </c>
    </row>
    <row r="16" spans="2:4" ht="14.25">
      <c r="B16" s="1138" t="s">
        <v>1938</v>
      </c>
      <c r="C16" s="1144" t="str">
        <f>+'3.5 CR NAMIRA'!E11</f>
        <v>Transakcije nanamirene 46 radnih dana ili više (koeficijent 100%)</v>
      </c>
      <c r="D16" s="1143" t="s">
        <v>1025</v>
      </c>
    </row>
    <row r="17" spans="2:4" ht="35.25" customHeight="1">
      <c r="B17" s="1138" t="s">
        <v>1941</v>
      </c>
      <c r="C17" s="1139" t="str">
        <f>+'3.5 CR NAMIRA'!D12</f>
        <v>Ukupno nenamirene transakcije u knjizi trgovanja</v>
      </c>
      <c r="D17" s="1143" t="s">
        <v>1021</v>
      </c>
    </row>
    <row r="18" spans="2:4" ht="14.25">
      <c r="B18" s="1138" t="s">
        <v>1944</v>
      </c>
      <c r="C18" s="1144" t="str">
        <f>+'3.5 CR NAMIRA'!E13</f>
        <v>Transakcije nanamirene unutar 4 radna dana (koeficijent 0%)</v>
      </c>
      <c r="D18" s="1143" t="s">
        <v>1025</v>
      </c>
    </row>
    <row r="19" spans="2:4" ht="14.25">
      <c r="B19" s="1138" t="s">
        <v>1947</v>
      </c>
      <c r="C19" s="1144" t="str">
        <f>+'3.5 CR NAMIRA'!E14</f>
        <v>Transakcije nanamirene od 5 do 15 radnih dana (koeficijent 8%)</v>
      </c>
      <c r="D19" s="1143" t="s">
        <v>1025</v>
      </c>
    </row>
    <row r="20" spans="2:4" ht="14.25">
      <c r="B20" s="1138" t="s">
        <v>1950</v>
      </c>
      <c r="C20" s="1144" t="str">
        <f>+'3.5 CR NAMIRA'!E15</f>
        <v>Transakcije nanamirene od 16 do 30 radnih dana (koeficijent 50%)</v>
      </c>
      <c r="D20" s="1143" t="s">
        <v>1025</v>
      </c>
    </row>
    <row r="21" spans="2:4" ht="14.25">
      <c r="B21" s="1138" t="s">
        <v>1953</v>
      </c>
      <c r="C21" s="1144" t="str">
        <f>+'3.5 CR NAMIRA'!E16</f>
        <v>Transakcije nanamirene od 31 do 45 radih dana (koeficijent 75%)</v>
      </c>
      <c r="D21" s="1143" t="s">
        <v>1025</v>
      </c>
    </row>
    <row r="22" spans="2:4" ht="14.25">
      <c r="B22" s="1138" t="s">
        <v>1956</v>
      </c>
      <c r="C22" s="1144" t="str">
        <f>+'3.5 CR NAMIRA'!E17</f>
        <v>Transakcije nanamirene 46 radnih dana ili više (koeficijent 100%)</v>
      </c>
      <c r="D22" s="1143" t="s">
        <v>1025</v>
      </c>
    </row>
  </sheetData>
  <sheetProtection/>
  <mergeCells count="2">
    <mergeCell ref="B5:D5"/>
    <mergeCell ref="B10:D10"/>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67" r:id="rId1"/>
  <headerFooter alignWithMargins="0">
    <oddFooter>&amp;L&amp;F&amp;C&amp;A&amp;R&amp;D</oddFooter>
  </headerFooter>
</worksheet>
</file>

<file path=xl/worksheets/sheet21.xml><?xml version="1.0" encoding="utf-8"?>
<worksheet xmlns="http://schemas.openxmlformats.org/spreadsheetml/2006/main" xmlns:r="http://schemas.openxmlformats.org/officeDocument/2006/relationships">
  <sheetPr>
    <tabColor theme="1"/>
  </sheetPr>
  <dimension ref="A2:B12"/>
  <sheetViews>
    <sheetView zoomScalePageLayoutView="0" workbookViewId="0" topLeftCell="A1">
      <selection activeCell="A5" sqref="A5"/>
    </sheetView>
  </sheetViews>
  <sheetFormatPr defaultColWidth="9.140625" defaultRowHeight="15"/>
  <sheetData>
    <row r="2" spans="1:2" ht="15">
      <c r="A2" s="369" t="s">
        <v>192</v>
      </c>
      <c r="B2" s="370"/>
    </row>
    <row r="3" spans="1:2" ht="15">
      <c r="A3" s="369"/>
      <c r="B3" s="370"/>
    </row>
    <row r="4" spans="1:2" ht="15">
      <c r="A4" s="370"/>
      <c r="B4" s="370"/>
    </row>
    <row r="5" spans="1:2" ht="15">
      <c r="A5" s="370" t="s">
        <v>10</v>
      </c>
      <c r="B5" s="370" t="s">
        <v>193</v>
      </c>
    </row>
    <row r="6" spans="1:2" ht="15">
      <c r="A6" s="370"/>
      <c r="B6" s="370" t="s">
        <v>194</v>
      </c>
    </row>
    <row r="7" spans="1:2" ht="15">
      <c r="A7" s="370"/>
      <c r="B7" s="370" t="s">
        <v>195</v>
      </c>
    </row>
    <row r="8" spans="1:2" ht="15">
      <c r="A8" s="370"/>
      <c r="B8" s="370" t="s">
        <v>196</v>
      </c>
    </row>
    <row r="9" spans="1:2" ht="15">
      <c r="A9" s="370"/>
      <c r="B9" s="370" t="s">
        <v>197</v>
      </c>
    </row>
    <row r="10" spans="1:2" ht="15">
      <c r="A10" s="370"/>
      <c r="B10" s="370" t="s">
        <v>198</v>
      </c>
    </row>
    <row r="11" ht="15">
      <c r="B11" s="370" t="s">
        <v>199</v>
      </c>
    </row>
    <row r="12" spans="1:2" ht="15">
      <c r="A12" s="370"/>
      <c r="B12" s="370"/>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C10"/>
  <sheetViews>
    <sheetView zoomScalePageLayoutView="0" workbookViewId="0" topLeftCell="A1">
      <selection activeCell="A1" sqref="A1"/>
    </sheetView>
  </sheetViews>
  <sheetFormatPr defaultColWidth="9.140625" defaultRowHeight="15"/>
  <cols>
    <col min="1" max="1" width="9.140625" style="370" customWidth="1"/>
    <col min="2" max="2" width="31.7109375" style="370" bestFit="1" customWidth="1"/>
    <col min="3" max="3" width="59.00390625" style="370" customWidth="1"/>
    <col min="4" max="16" width="9.140625" style="370" customWidth="1"/>
    <col min="17" max="17" width="45.421875" style="370" customWidth="1"/>
    <col min="18" max="16384" width="9.140625" style="370" customWidth="1"/>
  </cols>
  <sheetData>
    <row r="1" ht="14.25">
      <c r="A1" s="369" t="s">
        <v>1640</v>
      </c>
    </row>
    <row r="4" ht="14.25">
      <c r="B4" s="369" t="s">
        <v>1604</v>
      </c>
    </row>
    <row r="5" spans="2:3" ht="14.25">
      <c r="B5" s="369" t="s">
        <v>1638</v>
      </c>
      <c r="C5" s="370" t="s">
        <v>1637</v>
      </c>
    </row>
    <row r="6" ht="14.25">
      <c r="B6" s="369"/>
    </row>
    <row r="9" ht="14.25">
      <c r="B9" s="369" t="s">
        <v>1605</v>
      </c>
    </row>
    <row r="10" ht="14.25">
      <c r="B10" s="369" t="s">
        <v>1606</v>
      </c>
    </row>
  </sheetData>
  <sheetProtection/>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B2:I100"/>
  <sheetViews>
    <sheetView showGridLines="0" zoomScaleSheetLayoutView="25" zoomScalePageLayoutView="0" workbookViewId="0" topLeftCell="A1">
      <pane xSplit="4" ySplit="3" topLeftCell="E4" activePane="bottomRight" state="frozen"/>
      <selection pane="topLeft" activeCell="B2" sqref="B2:R2"/>
      <selection pane="topRight" activeCell="B2" sqref="B2:R2"/>
      <selection pane="bottomLeft" activeCell="B2" sqref="B2:R2"/>
      <selection pane="bottomRight" activeCell="E4" sqref="E4"/>
    </sheetView>
  </sheetViews>
  <sheetFormatPr defaultColWidth="11.421875" defaultRowHeight="15"/>
  <cols>
    <col min="1" max="1" width="2.7109375" style="2" customWidth="1"/>
    <col min="2" max="2" width="6.8515625" style="1" customWidth="1"/>
    <col min="3" max="3" width="10.7109375" style="1" bestFit="1" customWidth="1"/>
    <col min="4" max="4" width="58.140625" style="2" hidden="1" customWidth="1"/>
    <col min="5" max="5" width="51.421875" style="2" customWidth="1"/>
    <col min="6" max="6" width="34.140625" style="2" hidden="1" customWidth="1"/>
    <col min="7" max="7" width="34.140625" style="2" customWidth="1"/>
    <col min="8" max="8" width="17.00390625" style="2" customWidth="1"/>
    <col min="9" max="9" width="19.57421875" style="3" customWidth="1"/>
    <col min="10" max="16384" width="11.421875" style="2" customWidth="1"/>
  </cols>
  <sheetData>
    <row r="1" ht="15" thickBot="1"/>
    <row r="2" spans="2:9" ht="15" thickBot="1">
      <c r="B2" s="1605" t="s">
        <v>2478</v>
      </c>
      <c r="C2" s="1606"/>
      <c r="D2" s="1606"/>
      <c r="E2" s="1606"/>
      <c r="F2" s="1606"/>
      <c r="G2" s="1606"/>
      <c r="H2" s="1606"/>
      <c r="I2" s="1607"/>
    </row>
    <row r="3" spans="2:9" ht="29.25" thickBot="1">
      <c r="B3" s="104" t="s">
        <v>1499</v>
      </c>
      <c r="C3" s="104" t="s">
        <v>1500</v>
      </c>
      <c r="D3" s="105" t="s">
        <v>1921</v>
      </c>
      <c r="E3" s="105" t="s">
        <v>2547</v>
      </c>
      <c r="F3" s="106" t="s">
        <v>1922</v>
      </c>
      <c r="G3" s="107" t="s">
        <v>2548</v>
      </c>
      <c r="H3" s="107" t="s">
        <v>1416</v>
      </c>
      <c r="I3" s="108" t="s">
        <v>1415</v>
      </c>
    </row>
    <row r="4" spans="2:9" ht="28.5">
      <c r="B4" s="231" t="s">
        <v>1923</v>
      </c>
      <c r="C4" s="232">
        <v>1</v>
      </c>
      <c r="D4" s="4" t="s">
        <v>1924</v>
      </c>
      <c r="E4" s="4" t="s">
        <v>2478</v>
      </c>
      <c r="F4" s="5" t="s">
        <v>1925</v>
      </c>
      <c r="G4" s="98" t="s">
        <v>1399</v>
      </c>
      <c r="H4" s="109">
        <f>IF((I4-I5-I56-I78&lt;&gt;0),"POGREŠKA","")</f>
      </c>
      <c r="I4" s="138"/>
    </row>
    <row r="5" spans="2:9" ht="14.25">
      <c r="B5" s="233" t="s">
        <v>1926</v>
      </c>
      <c r="C5" s="234" t="str">
        <f>C$4&amp;".1"</f>
        <v>1.1</v>
      </c>
      <c r="D5" s="6" t="s">
        <v>1927</v>
      </c>
      <c r="E5" s="6" t="s">
        <v>2479</v>
      </c>
      <c r="F5" s="7" t="s">
        <v>1928</v>
      </c>
      <c r="G5" s="99" t="s">
        <v>2549</v>
      </c>
      <c r="H5" s="110">
        <f>IF((I5-I6-I16-I21-I23-I24-I25-I26-I27-I28-I33-I37-I40-I41-I42-I46-I47-I48-I49-I50-I51-I52-I53-I54-I55&lt;&gt;0),"POGREŠKA","")</f>
      </c>
      <c r="I5" s="139"/>
    </row>
    <row r="6" spans="2:9" ht="42.75">
      <c r="B6" s="233" t="s">
        <v>1929</v>
      </c>
      <c r="C6" s="234" t="str">
        <f>C$5&amp;".1"</f>
        <v>1.1.1</v>
      </c>
      <c r="D6" s="8" t="s">
        <v>1930</v>
      </c>
      <c r="E6" s="8" t="s">
        <v>2480</v>
      </c>
      <c r="F6" s="9" t="s">
        <v>1931</v>
      </c>
      <c r="G6" s="100" t="s">
        <v>2550</v>
      </c>
      <c r="H6" s="111">
        <f>IF((I6-I7-I8-I9-I10&lt;&gt;0),"POGREŠKA","")</f>
      </c>
      <c r="I6" s="140"/>
    </row>
    <row r="7" spans="2:9" ht="28.5">
      <c r="B7" s="233" t="s">
        <v>1932</v>
      </c>
      <c r="C7" s="234" t="str">
        <f>C$6&amp;".1"</f>
        <v>1.1.1.1</v>
      </c>
      <c r="D7" s="10" t="s">
        <v>1933</v>
      </c>
      <c r="E7" s="10" t="s">
        <v>2590</v>
      </c>
      <c r="F7" s="11" t="s">
        <v>1934</v>
      </c>
      <c r="G7" s="101" t="s">
        <v>2551</v>
      </c>
      <c r="H7" s="110"/>
      <c r="I7" s="135"/>
    </row>
    <row r="8" spans="2:9" ht="28.5">
      <c r="B8" s="233" t="s">
        <v>1935</v>
      </c>
      <c r="C8" s="234" t="str">
        <f>C$6&amp;".2"</f>
        <v>1.1.1.2</v>
      </c>
      <c r="D8" s="10" t="s">
        <v>1936</v>
      </c>
      <c r="E8" s="10" t="s">
        <v>2481</v>
      </c>
      <c r="F8" s="11" t="s">
        <v>1937</v>
      </c>
      <c r="G8" s="101" t="s">
        <v>2552</v>
      </c>
      <c r="H8" s="110">
        <f>IF(I8&gt;0,"POGREŠKA","")</f>
      </c>
      <c r="I8" s="135"/>
    </row>
    <row r="9" spans="2:9" ht="28.5">
      <c r="B9" s="233" t="s">
        <v>1938</v>
      </c>
      <c r="C9" s="234" t="str">
        <f>C$6&amp;".3"</f>
        <v>1.1.1.3</v>
      </c>
      <c r="D9" s="10" t="s">
        <v>1939</v>
      </c>
      <c r="E9" s="10" t="s">
        <v>2591</v>
      </c>
      <c r="F9" s="11" t="s">
        <v>1940</v>
      </c>
      <c r="G9" s="101" t="s">
        <v>2553</v>
      </c>
      <c r="H9" s="110"/>
      <c r="I9" s="135"/>
    </row>
    <row r="10" spans="2:9" ht="28.5">
      <c r="B10" s="233" t="s">
        <v>1941</v>
      </c>
      <c r="C10" s="234" t="str">
        <f>C$6&amp;".4"</f>
        <v>1.1.1.4</v>
      </c>
      <c r="D10" s="10" t="s">
        <v>1942</v>
      </c>
      <c r="E10" s="10" t="s">
        <v>2482</v>
      </c>
      <c r="F10" s="11" t="s">
        <v>1943</v>
      </c>
      <c r="G10" s="101" t="s">
        <v>2554</v>
      </c>
      <c r="H10" s="110">
        <f>IF(I10&gt;0,"POGREŠKA",IF((I10-I11-I12&lt;&gt;0),"POGREŠKA",""))</f>
      </c>
      <c r="I10" s="135"/>
    </row>
    <row r="11" spans="2:9" ht="28.5">
      <c r="B11" s="233" t="s">
        <v>1944</v>
      </c>
      <c r="C11" s="234" t="str">
        <f>C$10&amp;".1"</f>
        <v>1.1.1.4.1</v>
      </c>
      <c r="D11" s="12" t="s">
        <v>1945</v>
      </c>
      <c r="E11" s="114" t="s">
        <v>2483</v>
      </c>
      <c r="F11" s="9" t="s">
        <v>1946</v>
      </c>
      <c r="G11" s="101" t="s">
        <v>2555</v>
      </c>
      <c r="H11" s="110">
        <f>IF(I11&gt;0,"POGREŠKA","")</f>
      </c>
      <c r="I11" s="135"/>
    </row>
    <row r="12" spans="2:9" ht="28.5">
      <c r="B12" s="233" t="s">
        <v>1947</v>
      </c>
      <c r="C12" s="234" t="str">
        <f>C$10&amp;".2"</f>
        <v>1.1.1.4.2</v>
      </c>
      <c r="D12" s="12" t="s">
        <v>1948</v>
      </c>
      <c r="E12" s="114" t="s">
        <v>2484</v>
      </c>
      <c r="F12" s="9" t="s">
        <v>1949</v>
      </c>
      <c r="G12" s="101" t="s">
        <v>2554</v>
      </c>
      <c r="H12" s="110">
        <f>IF(I12&gt;0,"POGREŠKA",IF((I12-I13-I14-I15&lt;&gt;0),"POGREŠKA",""))</f>
      </c>
      <c r="I12" s="135"/>
    </row>
    <row r="13" spans="2:9" ht="45">
      <c r="B13" s="233" t="s">
        <v>1950</v>
      </c>
      <c r="C13" s="234" t="str">
        <f>C$12&amp;".1"</f>
        <v>1.1.1.4.2.1</v>
      </c>
      <c r="D13" s="13" t="s">
        <v>1951</v>
      </c>
      <c r="E13" s="13" t="s">
        <v>1607</v>
      </c>
      <c r="F13" s="11" t="s">
        <v>1952</v>
      </c>
      <c r="G13" s="101" t="s">
        <v>2556</v>
      </c>
      <c r="H13" s="110">
        <f>IF(I13&gt;0,"POGREŠKA","")</f>
      </c>
      <c r="I13" s="135"/>
    </row>
    <row r="14" spans="2:9" ht="45">
      <c r="B14" s="233" t="s">
        <v>1953</v>
      </c>
      <c r="C14" s="234" t="str">
        <f>C$12&amp;".2"</f>
        <v>1.1.1.4.2.2</v>
      </c>
      <c r="D14" s="13" t="s">
        <v>1954</v>
      </c>
      <c r="E14" s="13" t="s">
        <v>2485</v>
      </c>
      <c r="F14" s="11" t="s">
        <v>1955</v>
      </c>
      <c r="G14" s="101" t="s">
        <v>2557</v>
      </c>
      <c r="H14" s="110">
        <f>IF(I14&gt;0,"POGREŠKA","")</f>
      </c>
      <c r="I14" s="135"/>
    </row>
    <row r="15" spans="2:9" ht="60">
      <c r="B15" s="233" t="s">
        <v>1956</v>
      </c>
      <c r="C15" s="234" t="str">
        <f>C$12&amp;".3"</f>
        <v>1.1.1.4.2.3</v>
      </c>
      <c r="D15" s="13" t="s">
        <v>1957</v>
      </c>
      <c r="E15" s="13" t="s">
        <v>2592</v>
      </c>
      <c r="F15" s="11" t="s">
        <v>1958</v>
      </c>
      <c r="G15" s="101" t="s">
        <v>1958</v>
      </c>
      <c r="H15" s="110">
        <f>IF(I15&gt;0,"POGREŠKA","")</f>
      </c>
      <c r="I15" s="135"/>
    </row>
    <row r="16" spans="2:9" ht="28.5">
      <c r="B16" s="233" t="s">
        <v>1959</v>
      </c>
      <c r="C16" s="234" t="str">
        <f>C$5&amp;".2"</f>
        <v>1.1.2</v>
      </c>
      <c r="D16" s="14" t="s">
        <v>1960</v>
      </c>
      <c r="E16" s="14" t="s">
        <v>2486</v>
      </c>
      <c r="F16" s="11" t="s">
        <v>1961</v>
      </c>
      <c r="G16" s="101" t="s">
        <v>2558</v>
      </c>
      <c r="H16" s="110">
        <f>IF((I16-I17-I18&lt;&gt;0),"POGREŠKA","")</f>
      </c>
      <c r="I16" s="139"/>
    </row>
    <row r="17" spans="2:9" ht="28.5">
      <c r="B17" s="233" t="s">
        <v>1962</v>
      </c>
      <c r="C17" s="234" t="str">
        <f>C$16&amp;".1"</f>
        <v>1.1.2.1</v>
      </c>
      <c r="D17" s="10" t="s">
        <v>1963</v>
      </c>
      <c r="E17" s="10" t="s">
        <v>2487</v>
      </c>
      <c r="F17" s="11" t="s">
        <v>1964</v>
      </c>
      <c r="G17" s="101" t="s">
        <v>2559</v>
      </c>
      <c r="H17" s="110"/>
      <c r="I17" s="135"/>
    </row>
    <row r="18" spans="2:9" ht="28.5">
      <c r="B18" s="233" t="s">
        <v>1965</v>
      </c>
      <c r="C18" s="234" t="str">
        <f>C$16&amp;".2"</f>
        <v>1.1.2.2</v>
      </c>
      <c r="D18" s="10" t="s">
        <v>1966</v>
      </c>
      <c r="E18" s="10" t="s">
        <v>2488</v>
      </c>
      <c r="F18" s="11" t="s">
        <v>1967</v>
      </c>
      <c r="G18" s="101" t="s">
        <v>2560</v>
      </c>
      <c r="H18" s="110">
        <f>IF((I18-I19-I20&lt;&gt;0),"POGREŠKA","")</f>
      </c>
      <c r="I18" s="135"/>
    </row>
    <row r="19" spans="2:9" ht="28.5">
      <c r="B19" s="233" t="s">
        <v>1968</v>
      </c>
      <c r="C19" s="234" t="str">
        <f>C$18&amp;".1"</f>
        <v>1.1.2.2.1</v>
      </c>
      <c r="D19" s="12" t="s">
        <v>1969</v>
      </c>
      <c r="E19" s="12" t="s">
        <v>1490</v>
      </c>
      <c r="F19" s="11" t="s">
        <v>1970</v>
      </c>
      <c r="G19" s="101" t="s">
        <v>2561</v>
      </c>
      <c r="H19" s="110"/>
      <c r="I19" s="135"/>
    </row>
    <row r="20" spans="2:9" ht="28.5">
      <c r="B20" s="233" t="s">
        <v>1971</v>
      </c>
      <c r="C20" s="234" t="str">
        <f>C$18&amp;".2"</f>
        <v>1.1.2.2.2</v>
      </c>
      <c r="D20" s="12" t="s">
        <v>1972</v>
      </c>
      <c r="E20" s="12" t="s">
        <v>2593</v>
      </c>
      <c r="F20" s="11" t="s">
        <v>1973</v>
      </c>
      <c r="G20" s="101" t="s">
        <v>2562</v>
      </c>
      <c r="H20" s="110">
        <f>IF(I20&gt;0,"POGREŠKA","")</f>
      </c>
      <c r="I20" s="135"/>
    </row>
    <row r="21" spans="2:9" ht="28.5">
      <c r="B21" s="233" t="s">
        <v>1974</v>
      </c>
      <c r="C21" s="234" t="str">
        <f>C$5&amp;".3"</f>
        <v>1.1.3</v>
      </c>
      <c r="D21" s="14" t="s">
        <v>1975</v>
      </c>
      <c r="E21" s="14" t="s">
        <v>2489</v>
      </c>
      <c r="F21" s="11" t="s">
        <v>1976</v>
      </c>
      <c r="G21" s="101" t="s">
        <v>2563</v>
      </c>
      <c r="H21" s="110"/>
      <c r="I21" s="139"/>
    </row>
    <row r="22" spans="2:9" ht="28.5">
      <c r="B22" s="233" t="s">
        <v>1977</v>
      </c>
      <c r="C22" s="234" t="str">
        <f>C21&amp;"*"</f>
        <v>1.1.3*</v>
      </c>
      <c r="D22" s="15" t="s">
        <v>1978</v>
      </c>
      <c r="E22" s="15" t="s">
        <v>2594</v>
      </c>
      <c r="F22" s="11"/>
      <c r="G22" s="101" t="s">
        <v>2564</v>
      </c>
      <c r="H22" s="110"/>
      <c r="I22" s="135"/>
    </row>
    <row r="23" spans="2:9" ht="28.5">
      <c r="B23" s="233" t="s">
        <v>1979</v>
      </c>
      <c r="C23" s="234" t="str">
        <f>C$5&amp;".4"</f>
        <v>1.1.4</v>
      </c>
      <c r="D23" s="14" t="s">
        <v>1980</v>
      </c>
      <c r="E23" s="14" t="s">
        <v>2490</v>
      </c>
      <c r="F23" s="11" t="s">
        <v>1981</v>
      </c>
      <c r="G23" s="101" t="s">
        <v>2565</v>
      </c>
      <c r="H23" s="110"/>
      <c r="I23" s="139"/>
    </row>
    <row r="24" spans="2:9" ht="28.5">
      <c r="B24" s="233" t="s">
        <v>1982</v>
      </c>
      <c r="C24" s="234" t="str">
        <f>C$5&amp;".5"</f>
        <v>1.1.5</v>
      </c>
      <c r="D24" s="16" t="s">
        <v>1983</v>
      </c>
      <c r="E24" s="115" t="s">
        <v>2491</v>
      </c>
      <c r="F24" s="17" t="s">
        <v>1984</v>
      </c>
      <c r="G24" s="101" t="s">
        <v>2566</v>
      </c>
      <c r="H24" s="110"/>
      <c r="I24" s="139"/>
    </row>
    <row r="25" spans="2:9" ht="42.75">
      <c r="B25" s="233" t="s">
        <v>1985</v>
      </c>
      <c r="C25" s="234" t="str">
        <f>C$5&amp;".6"</f>
        <v>1.1.6</v>
      </c>
      <c r="D25" s="97" t="s">
        <v>1986</v>
      </c>
      <c r="E25" s="97" t="s">
        <v>1401</v>
      </c>
      <c r="F25" s="18" t="s">
        <v>1987</v>
      </c>
      <c r="G25" s="17" t="s">
        <v>1400</v>
      </c>
      <c r="H25" s="112"/>
      <c r="I25" s="141"/>
    </row>
    <row r="26" spans="2:9" ht="28.5">
      <c r="B26" s="235" t="s">
        <v>1988</v>
      </c>
      <c r="C26" s="236" t="str">
        <f>C$5&amp;".7"</f>
        <v>1.1.7</v>
      </c>
      <c r="D26" s="116" t="s">
        <v>1989</v>
      </c>
      <c r="E26" s="116" t="s">
        <v>2492</v>
      </c>
      <c r="F26" s="117" t="s">
        <v>1990</v>
      </c>
      <c r="G26" s="118" t="s">
        <v>1405</v>
      </c>
      <c r="H26" s="119"/>
      <c r="I26" s="142"/>
    </row>
    <row r="27" spans="2:9" ht="28.5">
      <c r="B27" s="235" t="s">
        <v>1991</v>
      </c>
      <c r="C27" s="236" t="str">
        <f>C$5&amp;".8"</f>
        <v>1.1.8</v>
      </c>
      <c r="D27" s="116" t="s">
        <v>1992</v>
      </c>
      <c r="E27" s="116" t="s">
        <v>2493</v>
      </c>
      <c r="F27" s="117" t="s">
        <v>1993</v>
      </c>
      <c r="G27" s="118" t="s">
        <v>1406</v>
      </c>
      <c r="H27" s="119"/>
      <c r="I27" s="142"/>
    </row>
    <row r="28" spans="2:9" ht="28.5">
      <c r="B28" s="233" t="s">
        <v>1994</v>
      </c>
      <c r="C28" s="234" t="str">
        <f>C$5&amp;".9"</f>
        <v>1.1.9</v>
      </c>
      <c r="D28" s="97" t="s">
        <v>1995</v>
      </c>
      <c r="E28" s="97" t="s">
        <v>2494</v>
      </c>
      <c r="F28" s="19" t="s">
        <v>1996</v>
      </c>
      <c r="G28" s="102" t="s">
        <v>2567</v>
      </c>
      <c r="H28" s="111">
        <f>IF((I28-I29-I30-I31-I32&lt;&gt;0),"POGREŠKA","")</f>
      </c>
      <c r="I28" s="140"/>
    </row>
    <row r="29" spans="2:9" ht="28.5">
      <c r="B29" s="233" t="s">
        <v>1997</v>
      </c>
      <c r="C29" s="234" t="str">
        <f>C$28&amp;".1"</f>
        <v>1.1.9.1</v>
      </c>
      <c r="D29" s="10" t="s">
        <v>1998</v>
      </c>
      <c r="E29" s="10" t="s">
        <v>1361</v>
      </c>
      <c r="F29" s="11" t="s">
        <v>1999</v>
      </c>
      <c r="G29" s="101" t="s">
        <v>1417</v>
      </c>
      <c r="H29" s="110">
        <f>IF(I29&gt;0,"POGREŠKA","")</f>
      </c>
      <c r="I29" s="135"/>
    </row>
    <row r="30" spans="2:9" ht="14.25">
      <c r="B30" s="233" t="s">
        <v>2000</v>
      </c>
      <c r="C30" s="234" t="str">
        <f>C$28&amp;".2"</f>
        <v>1.1.9.2</v>
      </c>
      <c r="D30" s="10" t="s">
        <v>2001</v>
      </c>
      <c r="E30" s="10" t="s">
        <v>2495</v>
      </c>
      <c r="F30" s="11" t="s">
        <v>2002</v>
      </c>
      <c r="G30" s="101" t="s">
        <v>2568</v>
      </c>
      <c r="H30" s="110"/>
      <c r="I30" s="135"/>
    </row>
    <row r="31" spans="2:9" ht="42.75">
      <c r="B31" s="233" t="s">
        <v>2003</v>
      </c>
      <c r="C31" s="234" t="str">
        <f>C$28&amp;".3"</f>
        <v>1.1.9.3</v>
      </c>
      <c r="D31" s="10" t="s">
        <v>2004</v>
      </c>
      <c r="E31" s="10" t="s">
        <v>1362</v>
      </c>
      <c r="F31" s="11" t="s">
        <v>2005</v>
      </c>
      <c r="G31" s="101" t="s">
        <v>2569</v>
      </c>
      <c r="H31" s="110"/>
      <c r="I31" s="135"/>
    </row>
    <row r="32" spans="2:9" ht="28.5">
      <c r="B32" s="233" t="s">
        <v>2006</v>
      </c>
      <c r="C32" s="234" t="str">
        <f>C$28&amp;".4"</f>
        <v>1.1.9.4</v>
      </c>
      <c r="D32" s="10" t="s">
        <v>2007</v>
      </c>
      <c r="E32" s="10" t="s">
        <v>2496</v>
      </c>
      <c r="F32" s="11" t="s">
        <v>2008</v>
      </c>
      <c r="G32" s="101" t="s">
        <v>1407</v>
      </c>
      <c r="H32" s="110">
        <f>IF(I32&gt;0,"POGREŠKA","")</f>
      </c>
      <c r="I32" s="135"/>
    </row>
    <row r="33" spans="2:9" ht="28.5">
      <c r="B33" s="233" t="s">
        <v>2009</v>
      </c>
      <c r="C33" s="234" t="str">
        <f>C$5&amp;".10"</f>
        <v>1.1.10</v>
      </c>
      <c r="D33" s="14" t="s">
        <v>2010</v>
      </c>
      <c r="E33" s="14" t="s">
        <v>2010</v>
      </c>
      <c r="F33" s="11" t="s">
        <v>2011</v>
      </c>
      <c r="G33" s="101" t="s">
        <v>2570</v>
      </c>
      <c r="H33" s="110">
        <f>IF(I33&gt;0,"POGREŠKA",IF((I33-I34-I35-I36&lt;&gt;0),"POGREŠKA",""))</f>
      </c>
      <c r="I33" s="139"/>
    </row>
    <row r="34" spans="2:9" ht="28.5">
      <c r="B34" s="233" t="s">
        <v>2012</v>
      </c>
      <c r="C34" s="234" t="str">
        <f>C$33&amp;".1"</f>
        <v>1.1.10.1</v>
      </c>
      <c r="D34" s="10" t="s">
        <v>2013</v>
      </c>
      <c r="E34" s="10" t="s">
        <v>2497</v>
      </c>
      <c r="F34" s="11" t="s">
        <v>2014</v>
      </c>
      <c r="G34" s="101" t="s">
        <v>2571</v>
      </c>
      <c r="H34" s="110">
        <f>IF(I34&gt;0,"POGREŠKA","")</f>
      </c>
      <c r="I34" s="135"/>
    </row>
    <row r="35" spans="2:9" ht="28.5">
      <c r="B35" s="233" t="s">
        <v>2015</v>
      </c>
      <c r="C35" s="234" t="str">
        <f>C$33&amp;".2"</f>
        <v>1.1.10.2</v>
      </c>
      <c r="D35" s="10" t="s">
        <v>2016</v>
      </c>
      <c r="E35" s="10" t="s">
        <v>2498</v>
      </c>
      <c r="F35" s="11" t="s">
        <v>2017</v>
      </c>
      <c r="G35" s="101" t="s">
        <v>2572</v>
      </c>
      <c r="H35" s="110">
        <f>IF(I35&gt;0,"POGREŠKA","")</f>
      </c>
      <c r="I35" s="135"/>
    </row>
    <row r="36" spans="2:9" ht="28.5">
      <c r="B36" s="233" t="s">
        <v>2018</v>
      </c>
      <c r="C36" s="234" t="str">
        <f>C$33&amp;".3"</f>
        <v>1.1.10.3</v>
      </c>
      <c r="D36" s="10" t="s">
        <v>2019</v>
      </c>
      <c r="E36" s="10" t="s">
        <v>2499</v>
      </c>
      <c r="F36" s="11" t="s">
        <v>2020</v>
      </c>
      <c r="G36" s="101" t="s">
        <v>2573</v>
      </c>
      <c r="H36" s="110"/>
      <c r="I36" s="135"/>
    </row>
    <row r="37" spans="2:9" ht="28.5">
      <c r="B37" s="233" t="s">
        <v>2021</v>
      </c>
      <c r="C37" s="234" t="str">
        <f>C$5&amp;".11"</f>
        <v>1.1.11</v>
      </c>
      <c r="D37" s="14" t="s">
        <v>2022</v>
      </c>
      <c r="E37" s="14" t="s">
        <v>2500</v>
      </c>
      <c r="F37" s="11" t="s">
        <v>2023</v>
      </c>
      <c r="G37" s="101" t="s">
        <v>2574</v>
      </c>
      <c r="H37" s="110">
        <f>IF(I37&gt;0,"POGREŠKA",IF((I37-I38-I39&lt;&gt;0),"POGREŠKA",""))</f>
      </c>
      <c r="I37" s="139"/>
    </row>
    <row r="38" spans="2:9" ht="28.5">
      <c r="B38" s="233" t="s">
        <v>2024</v>
      </c>
      <c r="C38" s="234" t="str">
        <f>C$37&amp;".1"</f>
        <v>1.1.11.1</v>
      </c>
      <c r="D38" s="10" t="s">
        <v>2025</v>
      </c>
      <c r="E38" s="10" t="s">
        <v>2501</v>
      </c>
      <c r="F38" s="11" t="s">
        <v>2026</v>
      </c>
      <c r="G38" s="101" t="s">
        <v>2575</v>
      </c>
      <c r="H38" s="110">
        <f>IF(I38&gt;0,"POGREŠKA","")</f>
      </c>
      <c r="I38" s="135"/>
    </row>
    <row r="39" spans="2:9" ht="28.5">
      <c r="B39" s="233" t="s">
        <v>2027</v>
      </c>
      <c r="C39" s="234" t="str">
        <f>C$37&amp;".2"</f>
        <v>1.1.11.2</v>
      </c>
      <c r="D39" s="10" t="s">
        <v>2028</v>
      </c>
      <c r="E39" s="10" t="s">
        <v>2502</v>
      </c>
      <c r="F39" s="11" t="s">
        <v>2020</v>
      </c>
      <c r="G39" s="101" t="s">
        <v>2573</v>
      </c>
      <c r="H39" s="110"/>
      <c r="I39" s="135"/>
    </row>
    <row r="40" spans="2:9" ht="57">
      <c r="B40" s="233" t="s">
        <v>2029</v>
      </c>
      <c r="C40" s="234" t="str">
        <f>C$5&amp;".12"</f>
        <v>1.1.12</v>
      </c>
      <c r="D40" s="14" t="s">
        <v>2030</v>
      </c>
      <c r="E40" s="14" t="s">
        <v>1639</v>
      </c>
      <c r="F40" s="11" t="s">
        <v>2031</v>
      </c>
      <c r="G40" s="101" t="s">
        <v>2576</v>
      </c>
      <c r="H40" s="110">
        <f>IF(I40&gt;0,"POGREŠKA","")</f>
      </c>
      <c r="I40" s="139"/>
    </row>
    <row r="41" spans="2:9" ht="57">
      <c r="B41" s="233" t="s">
        <v>2032</v>
      </c>
      <c r="C41" s="234" t="str">
        <f>C$5&amp;".13"</f>
        <v>1.1.13</v>
      </c>
      <c r="D41" s="14" t="s">
        <v>2033</v>
      </c>
      <c r="E41" s="14" t="s">
        <v>2503</v>
      </c>
      <c r="F41" s="11" t="s">
        <v>2034</v>
      </c>
      <c r="G41" s="101" t="s">
        <v>1402</v>
      </c>
      <c r="H41" s="110">
        <f>IF(I41&gt;0,"POGREŠKA","")</f>
      </c>
      <c r="I41" s="139"/>
    </row>
    <row r="42" spans="2:9" ht="28.5">
      <c r="B42" s="233" t="s">
        <v>2035</v>
      </c>
      <c r="C42" s="234" t="str">
        <f>C$5&amp;".14"</f>
        <v>1.1.14</v>
      </c>
      <c r="D42" s="14" t="s">
        <v>2036</v>
      </c>
      <c r="E42" s="14" t="s">
        <v>2504</v>
      </c>
      <c r="F42" s="11" t="s">
        <v>2037</v>
      </c>
      <c r="G42" s="101" t="s">
        <v>2577</v>
      </c>
      <c r="H42" s="110">
        <f>IF(I42&gt;0,"POGREŠKA",IF((I42-I43-I44-I45&lt;&gt;0),"POGREŠKA",""))</f>
      </c>
      <c r="I42" s="139"/>
    </row>
    <row r="43" spans="2:9" ht="28.5">
      <c r="B43" s="233" t="s">
        <v>2038</v>
      </c>
      <c r="C43" s="234" t="str">
        <f>C$42&amp;".1"</f>
        <v>1.1.14.1</v>
      </c>
      <c r="D43" s="10" t="s">
        <v>2039</v>
      </c>
      <c r="E43" s="10" t="s">
        <v>2505</v>
      </c>
      <c r="F43" s="11" t="s">
        <v>2040</v>
      </c>
      <c r="G43" s="101" t="s">
        <v>2578</v>
      </c>
      <c r="H43" s="110">
        <f>IF(I43&gt;0,"POGREŠKA","")</f>
      </c>
      <c r="I43" s="137"/>
    </row>
    <row r="44" spans="2:9" ht="42.75">
      <c r="B44" s="233" t="s">
        <v>2041</v>
      </c>
      <c r="C44" s="234" t="str">
        <f>C$42&amp;".2"</f>
        <v>1.1.14.2</v>
      </c>
      <c r="D44" s="10" t="s">
        <v>2042</v>
      </c>
      <c r="E44" s="10" t="s">
        <v>2506</v>
      </c>
      <c r="F44" s="11" t="s">
        <v>2043</v>
      </c>
      <c r="G44" s="101" t="s">
        <v>2579</v>
      </c>
      <c r="H44" s="110"/>
      <c r="I44" s="135"/>
    </row>
    <row r="45" spans="2:9" ht="42.75">
      <c r="B45" s="233" t="s">
        <v>2044</v>
      </c>
      <c r="C45" s="234" t="str">
        <f>C$42&amp;".3"</f>
        <v>1.1.14.3</v>
      </c>
      <c r="D45" s="10" t="s">
        <v>2045</v>
      </c>
      <c r="E45" s="10" t="s">
        <v>2507</v>
      </c>
      <c r="F45" s="11" t="s">
        <v>2046</v>
      </c>
      <c r="G45" s="101" t="s">
        <v>2580</v>
      </c>
      <c r="H45" s="110"/>
      <c r="I45" s="137"/>
    </row>
    <row r="46" spans="2:9" ht="28.5">
      <c r="B46" s="235" t="s">
        <v>2047</v>
      </c>
      <c r="C46" s="236" t="str">
        <f>C$5&amp;".15"</f>
        <v>1.1.15</v>
      </c>
      <c r="D46" s="120" t="s">
        <v>2048</v>
      </c>
      <c r="E46" s="120" t="s">
        <v>2508</v>
      </c>
      <c r="F46" s="117" t="s">
        <v>2049</v>
      </c>
      <c r="G46" s="118" t="s">
        <v>2581</v>
      </c>
      <c r="H46" s="119">
        <f aca="true" t="shared" si="0" ref="H46:H54">IF(I46&gt;0,"POGREŠKA","")</f>
      </c>
      <c r="I46" s="142"/>
    </row>
    <row r="47" spans="2:9" s="20" customFormat="1" ht="57">
      <c r="B47" s="233" t="s">
        <v>2050</v>
      </c>
      <c r="C47" s="234" t="str">
        <f>C$5&amp;".16"</f>
        <v>1.1.16</v>
      </c>
      <c r="D47" s="14" t="s">
        <v>2051</v>
      </c>
      <c r="E47" s="14" t="s">
        <v>1379</v>
      </c>
      <c r="F47" s="11" t="s">
        <v>2052</v>
      </c>
      <c r="G47" s="101" t="s">
        <v>2582</v>
      </c>
      <c r="H47" s="110">
        <f t="shared" si="0"/>
      </c>
      <c r="I47" s="139"/>
    </row>
    <row r="48" spans="2:9" ht="42.75">
      <c r="B48" s="233" t="s">
        <v>2053</v>
      </c>
      <c r="C48" s="234" t="str">
        <f>C$5&amp;".17"</f>
        <v>1.1.17</v>
      </c>
      <c r="D48" s="14" t="s">
        <v>2054</v>
      </c>
      <c r="E48" s="14" t="s">
        <v>2509</v>
      </c>
      <c r="F48" s="11" t="s">
        <v>2055</v>
      </c>
      <c r="G48" s="101" t="s">
        <v>2583</v>
      </c>
      <c r="H48" s="110">
        <f t="shared" si="0"/>
      </c>
      <c r="I48" s="139"/>
    </row>
    <row r="49" spans="2:9" ht="42.75">
      <c r="B49" s="233" t="s">
        <v>2056</v>
      </c>
      <c r="C49" s="234" t="str">
        <f>C$5&amp;".18"</f>
        <v>1.1.18</v>
      </c>
      <c r="D49" s="14" t="s">
        <v>2057</v>
      </c>
      <c r="E49" s="14" t="s">
        <v>2510</v>
      </c>
      <c r="F49" s="11" t="s">
        <v>2058</v>
      </c>
      <c r="G49" s="101" t="s">
        <v>2584</v>
      </c>
      <c r="H49" s="110">
        <f t="shared" si="0"/>
      </c>
      <c r="I49" s="139"/>
    </row>
    <row r="50" spans="2:9" ht="28.5">
      <c r="B50" s="233" t="s">
        <v>2059</v>
      </c>
      <c r="C50" s="234" t="str">
        <f>C$5&amp;".19"</f>
        <v>1.1.19</v>
      </c>
      <c r="D50" s="14" t="s">
        <v>2060</v>
      </c>
      <c r="E50" s="14" t="s">
        <v>2511</v>
      </c>
      <c r="F50" s="11" t="s">
        <v>2061</v>
      </c>
      <c r="G50" s="101" t="s">
        <v>2585</v>
      </c>
      <c r="H50" s="110">
        <f t="shared" si="0"/>
      </c>
      <c r="I50" s="139"/>
    </row>
    <row r="51" spans="2:9" ht="57">
      <c r="B51" s="233" t="s">
        <v>2062</v>
      </c>
      <c r="C51" s="234" t="str">
        <f>C$5&amp;".20"</f>
        <v>1.1.20</v>
      </c>
      <c r="D51" s="14" t="s">
        <v>2063</v>
      </c>
      <c r="E51" s="14" t="s">
        <v>2512</v>
      </c>
      <c r="F51" s="11" t="s">
        <v>2064</v>
      </c>
      <c r="G51" s="101" t="s">
        <v>2586</v>
      </c>
      <c r="H51" s="110">
        <f t="shared" si="0"/>
      </c>
      <c r="I51" s="140"/>
    </row>
    <row r="52" spans="2:9" ht="42.75">
      <c r="B52" s="233" t="s">
        <v>2065</v>
      </c>
      <c r="C52" s="234" t="str">
        <f>C$5&amp;".21"</f>
        <v>1.1.21</v>
      </c>
      <c r="D52" s="14" t="s">
        <v>2066</v>
      </c>
      <c r="E52" s="14" t="s">
        <v>2513</v>
      </c>
      <c r="F52" s="11" t="s">
        <v>2067</v>
      </c>
      <c r="G52" s="101" t="s">
        <v>2587</v>
      </c>
      <c r="H52" s="110">
        <f t="shared" si="0"/>
      </c>
      <c r="I52" s="139"/>
    </row>
    <row r="53" spans="2:9" ht="71.25">
      <c r="B53" s="233" t="s">
        <v>2068</v>
      </c>
      <c r="C53" s="234" t="str">
        <f>C$5&amp;".22"</f>
        <v>1.1.22</v>
      </c>
      <c r="D53" s="14" t="s">
        <v>2069</v>
      </c>
      <c r="E53" s="14" t="s">
        <v>2514</v>
      </c>
      <c r="F53" s="11" t="s">
        <v>2070</v>
      </c>
      <c r="G53" s="101" t="s">
        <v>2588</v>
      </c>
      <c r="H53" s="110">
        <f t="shared" si="0"/>
      </c>
      <c r="I53" s="139"/>
    </row>
    <row r="54" spans="2:9" ht="14.25">
      <c r="B54" s="233" t="s">
        <v>2071</v>
      </c>
      <c r="C54" s="234" t="str">
        <f>C$5&amp;".23"</f>
        <v>1.1.23</v>
      </c>
      <c r="D54" s="21" t="s">
        <v>2072</v>
      </c>
      <c r="E54" s="21" t="s">
        <v>2515</v>
      </c>
      <c r="F54" s="11" t="s">
        <v>2073</v>
      </c>
      <c r="G54" s="101" t="s">
        <v>2589</v>
      </c>
      <c r="H54" s="110">
        <f t="shared" si="0"/>
      </c>
      <c r="I54" s="139"/>
    </row>
    <row r="55" spans="2:9" ht="28.5">
      <c r="B55" s="235" t="s">
        <v>2074</v>
      </c>
      <c r="C55" s="236" t="str">
        <f>C$5&amp;".24"</f>
        <v>1.1.24</v>
      </c>
      <c r="D55" s="120" t="s">
        <v>2075</v>
      </c>
      <c r="E55" s="120" t="s">
        <v>2516</v>
      </c>
      <c r="F55" s="121" t="s">
        <v>2076</v>
      </c>
      <c r="G55" s="122" t="s">
        <v>1403</v>
      </c>
      <c r="H55" s="123"/>
      <c r="I55" s="143"/>
    </row>
    <row r="56" spans="2:9" ht="14.25">
      <c r="B56" s="233" t="s">
        <v>2077</v>
      </c>
      <c r="C56" s="234" t="str">
        <f>C$4&amp;".2"</f>
        <v>1.2</v>
      </c>
      <c r="D56" s="6" t="s">
        <v>2078</v>
      </c>
      <c r="E56" s="6" t="s">
        <v>2517</v>
      </c>
      <c r="F56" s="7" t="s">
        <v>2079</v>
      </c>
      <c r="G56" s="99" t="s">
        <v>1363</v>
      </c>
      <c r="H56" s="110">
        <f>IF((I56-I57-I69-I70-I71-I72-I73-I74-I75-I76-I77&lt;&gt;0),"POGREŠKA","")</f>
      </c>
      <c r="I56" s="139"/>
    </row>
    <row r="57" spans="2:9" ht="57">
      <c r="B57" s="233" t="s">
        <v>2080</v>
      </c>
      <c r="C57" s="232" t="str">
        <f>C$56&amp;".1"</f>
        <v>1.2.1</v>
      </c>
      <c r="D57" s="14" t="s">
        <v>2081</v>
      </c>
      <c r="E57" s="14" t="s">
        <v>2518</v>
      </c>
      <c r="F57" s="11" t="s">
        <v>2082</v>
      </c>
      <c r="G57" s="101" t="s">
        <v>1364</v>
      </c>
      <c r="H57" s="110">
        <f>IF((I57-I58-I59-I60-I61&lt;&gt;0),"POGREŠKA","")</f>
      </c>
      <c r="I57" s="139"/>
    </row>
    <row r="58" spans="2:9" ht="28.5">
      <c r="B58" s="233" t="s">
        <v>2083</v>
      </c>
      <c r="C58" s="232" t="str">
        <f>C$57&amp;".1"</f>
        <v>1.2.1.1</v>
      </c>
      <c r="D58" s="10" t="s">
        <v>2084</v>
      </c>
      <c r="E58" s="10" t="s">
        <v>2590</v>
      </c>
      <c r="F58" s="11" t="s">
        <v>2085</v>
      </c>
      <c r="G58" s="100" t="s">
        <v>1365</v>
      </c>
      <c r="H58" s="111"/>
      <c r="I58" s="136"/>
    </row>
    <row r="59" spans="2:9" ht="28.5">
      <c r="B59" s="233" t="s">
        <v>2086</v>
      </c>
      <c r="C59" s="234" t="str">
        <f>C$57&amp;".2"</f>
        <v>1.2.1.2</v>
      </c>
      <c r="D59" s="10" t="s">
        <v>1936</v>
      </c>
      <c r="E59" s="10" t="s">
        <v>2481</v>
      </c>
      <c r="F59" s="11" t="s">
        <v>2087</v>
      </c>
      <c r="G59" s="101" t="s">
        <v>1366</v>
      </c>
      <c r="H59" s="110">
        <f>IF(I59&gt;0,"POGREŠKA","")</f>
      </c>
      <c r="I59" s="135"/>
    </row>
    <row r="60" spans="2:9" ht="14.25">
      <c r="B60" s="233" t="s">
        <v>2088</v>
      </c>
      <c r="C60" s="234" t="str">
        <f>C$57&amp;".3"</f>
        <v>1.2.1.3</v>
      </c>
      <c r="D60" s="10" t="s">
        <v>1939</v>
      </c>
      <c r="E60" s="10" t="s">
        <v>2591</v>
      </c>
      <c r="F60" s="11" t="s">
        <v>2089</v>
      </c>
      <c r="G60" s="100" t="s">
        <v>1367</v>
      </c>
      <c r="H60" s="111"/>
      <c r="I60" s="135"/>
    </row>
    <row r="61" spans="2:9" ht="28.5">
      <c r="B61" s="233" t="s">
        <v>2090</v>
      </c>
      <c r="C61" s="234" t="str">
        <f>C$57&amp;".4"</f>
        <v>1.2.1.4</v>
      </c>
      <c r="D61" s="10" t="s">
        <v>2091</v>
      </c>
      <c r="E61" s="10" t="s">
        <v>2519</v>
      </c>
      <c r="F61" s="11" t="s">
        <v>2092</v>
      </c>
      <c r="G61" s="101" t="s">
        <v>1368</v>
      </c>
      <c r="H61" s="110">
        <f>IF(I61&gt;0,"POGREŠKA",IF((I61-I62-I65&lt;&gt;0),"POGREŠKA",""))</f>
      </c>
      <c r="I61" s="135"/>
    </row>
    <row r="62" spans="2:9" ht="42.75">
      <c r="B62" s="233" t="s">
        <v>2093</v>
      </c>
      <c r="C62" s="234" t="str">
        <f>C$61&amp;".1"</f>
        <v>1.2.1.4.1</v>
      </c>
      <c r="D62" s="12" t="s">
        <v>2094</v>
      </c>
      <c r="E62" s="114" t="s">
        <v>2520</v>
      </c>
      <c r="F62" s="9" t="s">
        <v>2095</v>
      </c>
      <c r="G62" s="101" t="s">
        <v>1369</v>
      </c>
      <c r="H62" s="110">
        <f>IF(I62&gt;0,"POGREŠKA",IF((I62-I63-I64&lt;&gt;0),"POGREŠKA",""))</f>
      </c>
      <c r="I62" s="135"/>
    </row>
    <row r="63" spans="2:9" ht="42.75">
      <c r="B63" s="233" t="s">
        <v>2096</v>
      </c>
      <c r="C63" s="234" t="str">
        <f>C$62&amp;".1"</f>
        <v>1.2.1.4.1.1</v>
      </c>
      <c r="D63" s="22" t="s">
        <v>2097</v>
      </c>
      <c r="E63" s="114" t="s">
        <v>2522</v>
      </c>
      <c r="F63" s="9"/>
      <c r="G63" s="100"/>
      <c r="H63" s="110">
        <f aca="true" t="shared" si="1" ref="H63:H68">IF(I63&gt;0,"POGREŠKA","")</f>
      </c>
      <c r="I63" s="135"/>
    </row>
    <row r="64" spans="2:9" ht="42.75">
      <c r="B64" s="233" t="s">
        <v>2098</v>
      </c>
      <c r="C64" s="234" t="str">
        <f>C$62&amp;".2"</f>
        <v>1.2.1.4.1.2</v>
      </c>
      <c r="D64" s="22" t="s">
        <v>2099</v>
      </c>
      <c r="E64" s="114" t="s">
        <v>2523</v>
      </c>
      <c r="F64" s="9"/>
      <c r="G64" s="100"/>
      <c r="H64" s="110">
        <f t="shared" si="1"/>
      </c>
      <c r="I64" s="135"/>
    </row>
    <row r="65" spans="2:9" ht="42.75">
      <c r="B65" s="233" t="s">
        <v>2100</v>
      </c>
      <c r="C65" s="234" t="str">
        <f>C$61&amp;".2"</f>
        <v>1.2.1.4.2</v>
      </c>
      <c r="D65" s="12" t="s">
        <v>2101</v>
      </c>
      <c r="E65" s="114" t="s">
        <v>2521</v>
      </c>
      <c r="F65" s="9" t="s">
        <v>2102</v>
      </c>
      <c r="G65" s="101" t="s">
        <v>1370</v>
      </c>
      <c r="H65" s="110">
        <f>IF(I65&gt;0,"POGREŠKA",IF((I65-I66-I67-I68&lt;&gt;0),"POGREŠKA",""))</f>
      </c>
      <c r="I65" s="135"/>
    </row>
    <row r="66" spans="2:9" ht="45">
      <c r="B66" s="233" t="s">
        <v>2103</v>
      </c>
      <c r="C66" s="232" t="str">
        <f>C$65&amp;".1"</f>
        <v>1.2.1.4.2.1</v>
      </c>
      <c r="D66" s="13" t="s">
        <v>2104</v>
      </c>
      <c r="E66" s="13" t="s">
        <v>1608</v>
      </c>
      <c r="F66" s="11" t="s">
        <v>2105</v>
      </c>
      <c r="G66" s="101" t="s">
        <v>1371</v>
      </c>
      <c r="H66" s="110">
        <f t="shared" si="1"/>
      </c>
      <c r="I66" s="135"/>
    </row>
    <row r="67" spans="2:9" ht="45">
      <c r="B67" s="233" t="s">
        <v>2106</v>
      </c>
      <c r="C67" s="232" t="str">
        <f>C$65&amp;".2"</f>
        <v>1.2.1.4.2.2</v>
      </c>
      <c r="D67" s="13" t="s">
        <v>2107</v>
      </c>
      <c r="E67" s="13" t="s">
        <v>2524</v>
      </c>
      <c r="F67" s="11" t="s">
        <v>2108</v>
      </c>
      <c r="G67" s="101" t="s">
        <v>1372</v>
      </c>
      <c r="H67" s="110">
        <f t="shared" si="1"/>
      </c>
      <c r="I67" s="135"/>
    </row>
    <row r="68" spans="2:9" ht="60">
      <c r="B68" s="233" t="s">
        <v>2109</v>
      </c>
      <c r="C68" s="232" t="str">
        <f>C$65&amp;".3"</f>
        <v>1.2.1.4.2.3</v>
      </c>
      <c r="D68" s="13" t="s">
        <v>2110</v>
      </c>
      <c r="E68" s="13" t="s">
        <v>1373</v>
      </c>
      <c r="F68" s="11" t="s">
        <v>2111</v>
      </c>
      <c r="G68" s="101" t="s">
        <v>1374</v>
      </c>
      <c r="H68" s="110">
        <f t="shared" si="1"/>
      </c>
      <c r="I68" s="135"/>
    </row>
    <row r="69" spans="2:9" ht="42.75">
      <c r="B69" s="233" t="s">
        <v>2112</v>
      </c>
      <c r="C69" s="234" t="str">
        <f>C$56&amp;".2"</f>
        <v>1.2.2</v>
      </c>
      <c r="D69" s="97" t="s">
        <v>2113</v>
      </c>
      <c r="E69" s="97" t="s">
        <v>1404</v>
      </c>
      <c r="F69" s="18" t="s">
        <v>2114</v>
      </c>
      <c r="G69" s="17" t="s">
        <v>1400</v>
      </c>
      <c r="H69" s="112"/>
      <c r="I69" s="141"/>
    </row>
    <row r="70" spans="2:9" ht="42.75">
      <c r="B70" s="235" t="s">
        <v>2115</v>
      </c>
      <c r="C70" s="236" t="str">
        <f>C$56&amp;".3"</f>
        <v>1.2.3</v>
      </c>
      <c r="D70" s="126" t="s">
        <v>2116</v>
      </c>
      <c r="E70" s="126" t="s">
        <v>2525</v>
      </c>
      <c r="F70" s="117" t="s">
        <v>2117</v>
      </c>
      <c r="G70" s="118" t="s">
        <v>1408</v>
      </c>
      <c r="H70" s="119"/>
      <c r="I70" s="144"/>
    </row>
    <row r="71" spans="2:9" ht="57">
      <c r="B71" s="235" t="s">
        <v>2118</v>
      </c>
      <c r="C71" s="236" t="str">
        <f>C$56&amp;".4"</f>
        <v>1.2.4</v>
      </c>
      <c r="D71" s="127" t="s">
        <v>2119</v>
      </c>
      <c r="E71" s="116" t="s">
        <v>2526</v>
      </c>
      <c r="F71" s="124" t="s">
        <v>2120</v>
      </c>
      <c r="G71" s="125" t="s">
        <v>1409</v>
      </c>
      <c r="H71" s="128"/>
      <c r="I71" s="145"/>
    </row>
    <row r="72" spans="2:9" ht="28.5">
      <c r="B72" s="235" t="s">
        <v>2121</v>
      </c>
      <c r="C72" s="237" t="str">
        <f>C$56&amp;".5"</f>
        <v>1.2.5</v>
      </c>
      <c r="D72" s="129" t="s">
        <v>2122</v>
      </c>
      <c r="E72" s="120" t="s">
        <v>2527</v>
      </c>
      <c r="F72" s="124" t="s">
        <v>2123</v>
      </c>
      <c r="G72" s="118" t="s">
        <v>1375</v>
      </c>
      <c r="H72" s="119">
        <f>IF(I72&gt;0,"POGREŠKA","")</f>
      </c>
      <c r="I72" s="146"/>
    </row>
    <row r="73" spans="2:9" ht="57">
      <c r="B73" s="233" t="s">
        <v>2124</v>
      </c>
      <c r="C73" s="232" t="str">
        <f>C$56&amp;".6"</f>
        <v>1.2.6</v>
      </c>
      <c r="D73" s="14" t="s">
        <v>2125</v>
      </c>
      <c r="E73" s="14" t="s">
        <v>2528</v>
      </c>
      <c r="F73" s="11" t="s">
        <v>2126</v>
      </c>
      <c r="G73" s="101" t="s">
        <v>1376</v>
      </c>
      <c r="H73" s="110">
        <f>IF(I73&gt;0,"POGREŠKA","")</f>
      </c>
      <c r="I73" s="147"/>
    </row>
    <row r="74" spans="2:9" ht="42.75">
      <c r="B74" s="233" t="s">
        <v>2127</v>
      </c>
      <c r="C74" s="232" t="str">
        <f>C$56&amp;".7"</f>
        <v>1.2.7</v>
      </c>
      <c r="D74" s="14" t="s">
        <v>2128</v>
      </c>
      <c r="E74" s="14" t="s">
        <v>2529</v>
      </c>
      <c r="F74" s="11" t="s">
        <v>2129</v>
      </c>
      <c r="G74" s="101" t="s">
        <v>1377</v>
      </c>
      <c r="H74" s="110">
        <f>IF(I74&gt;0,"POGREŠKA","")</f>
      </c>
      <c r="I74" s="139"/>
    </row>
    <row r="75" spans="2:9" ht="42.75">
      <c r="B75" s="233" t="s">
        <v>2130</v>
      </c>
      <c r="C75" s="232" t="str">
        <f>C$56&amp;".8"</f>
        <v>1.2.8</v>
      </c>
      <c r="D75" s="14" t="s">
        <v>2131</v>
      </c>
      <c r="E75" s="14" t="s">
        <v>1380</v>
      </c>
      <c r="F75" s="11" t="s">
        <v>2132</v>
      </c>
      <c r="G75" s="101" t="s">
        <v>1378</v>
      </c>
      <c r="H75" s="110">
        <f>IF(I75&gt;0,"POGREŠKA","")</f>
      </c>
      <c r="I75" s="148"/>
    </row>
    <row r="76" spans="2:9" ht="28.5">
      <c r="B76" s="235" t="s">
        <v>2133</v>
      </c>
      <c r="C76" s="237" t="str">
        <f>C$56&amp;".9"</f>
        <v>1.2.9</v>
      </c>
      <c r="D76" s="130" t="s">
        <v>2134</v>
      </c>
      <c r="E76" s="120" t="s">
        <v>2530</v>
      </c>
      <c r="F76" s="121" t="s">
        <v>2135</v>
      </c>
      <c r="G76" s="122" t="s">
        <v>1410</v>
      </c>
      <c r="H76" s="123"/>
      <c r="I76" s="143"/>
    </row>
    <row r="77" spans="2:9" ht="42.75">
      <c r="B77" s="233" t="s">
        <v>2136</v>
      </c>
      <c r="C77" s="238" t="str">
        <f>C$56&amp;".10"</f>
        <v>1.2.10</v>
      </c>
      <c r="D77" s="14" t="s">
        <v>2137</v>
      </c>
      <c r="E77" s="14" t="s">
        <v>1381</v>
      </c>
      <c r="F77" s="11" t="s">
        <v>2052</v>
      </c>
      <c r="G77" s="101" t="s">
        <v>2582</v>
      </c>
      <c r="H77" s="110">
        <f>IF((I77+I47&lt;&gt;0),"POGREŠKA","")</f>
      </c>
      <c r="I77" s="139"/>
    </row>
    <row r="78" spans="2:9" ht="14.25">
      <c r="B78" s="233" t="s">
        <v>2138</v>
      </c>
      <c r="C78" s="234" t="str">
        <f>C$4&amp;".3"</f>
        <v>1.3</v>
      </c>
      <c r="D78" s="6" t="s">
        <v>2139</v>
      </c>
      <c r="E78" s="6" t="s">
        <v>2531</v>
      </c>
      <c r="F78" s="7" t="s">
        <v>1383</v>
      </c>
      <c r="G78" s="99" t="s">
        <v>1384</v>
      </c>
      <c r="H78" s="110">
        <f>IF((I78-I79-I91-I92-I93-I94-I95-I96-I97-I98-I99-I100&lt;&gt;0),"POGREŠKA","")</f>
      </c>
      <c r="I78" s="139"/>
    </row>
    <row r="79" spans="2:9" ht="57">
      <c r="B79" s="233" t="s">
        <v>2140</v>
      </c>
      <c r="C79" s="234" t="str">
        <f>C$78&amp;".1"</f>
        <v>1.3.1</v>
      </c>
      <c r="D79" s="14" t="s">
        <v>2141</v>
      </c>
      <c r="E79" s="14" t="s">
        <v>2532</v>
      </c>
      <c r="F79" s="11" t="s">
        <v>2142</v>
      </c>
      <c r="G79" s="101" t="s">
        <v>1385</v>
      </c>
      <c r="H79" s="110">
        <f>IF((I79-I80-I81-I82-I83&lt;&gt;0),"POGREŠKA","")</f>
      </c>
      <c r="I79" s="139"/>
    </row>
    <row r="80" spans="2:9" ht="28.5">
      <c r="B80" s="233" t="s">
        <v>2143</v>
      </c>
      <c r="C80" s="234" t="str">
        <f>C79&amp;".1"</f>
        <v>1.3.1.1</v>
      </c>
      <c r="D80" s="10" t="s">
        <v>2084</v>
      </c>
      <c r="E80" s="10" t="s">
        <v>2590</v>
      </c>
      <c r="F80" s="11" t="s">
        <v>2144</v>
      </c>
      <c r="G80" s="101" t="s">
        <v>1386</v>
      </c>
      <c r="H80" s="111"/>
      <c r="I80" s="136"/>
    </row>
    <row r="81" spans="2:9" ht="28.5">
      <c r="B81" s="233" t="s">
        <v>2145</v>
      </c>
      <c r="C81" s="234" t="str">
        <f>C$79&amp;".2"</f>
        <v>1.3.1.2</v>
      </c>
      <c r="D81" s="10" t="s">
        <v>1936</v>
      </c>
      <c r="E81" s="10" t="s">
        <v>2481</v>
      </c>
      <c r="F81" s="11" t="s">
        <v>2146</v>
      </c>
      <c r="G81" s="100" t="s">
        <v>1387</v>
      </c>
      <c r="H81" s="110">
        <f>IF(I81&gt;0,"POGREŠKA","")</f>
      </c>
      <c r="I81" s="136"/>
    </row>
    <row r="82" spans="2:9" ht="28.5">
      <c r="B82" s="233" t="s">
        <v>2147</v>
      </c>
      <c r="C82" s="234" t="str">
        <f>C$79&amp;".3"</f>
        <v>1.3.1.3</v>
      </c>
      <c r="D82" s="10" t="s">
        <v>1939</v>
      </c>
      <c r="E82" s="10" t="s">
        <v>2591</v>
      </c>
      <c r="F82" s="11" t="s">
        <v>2148</v>
      </c>
      <c r="G82" s="101" t="s">
        <v>1388</v>
      </c>
      <c r="H82" s="111"/>
      <c r="I82" s="136"/>
    </row>
    <row r="83" spans="2:9" ht="42.75">
      <c r="B83" s="233" t="s">
        <v>2149</v>
      </c>
      <c r="C83" s="234" t="str">
        <f>C$79&amp;".4"</f>
        <v>1.3.1.4</v>
      </c>
      <c r="D83" s="10" t="s">
        <v>2150</v>
      </c>
      <c r="E83" s="10" t="s">
        <v>2533</v>
      </c>
      <c r="F83" s="11" t="s">
        <v>2151</v>
      </c>
      <c r="G83" s="100" t="s">
        <v>1389</v>
      </c>
      <c r="H83" s="110">
        <f>IF(I83&gt;0,"POGREŠKA",IF((I83-I84-I87&lt;&gt;0),"POGREŠKA",""))</f>
      </c>
      <c r="I83" s="135"/>
    </row>
    <row r="84" spans="2:9" ht="42.75">
      <c r="B84" s="233" t="s">
        <v>2152</v>
      </c>
      <c r="C84" s="234" t="str">
        <f>C$83&amp;".1"</f>
        <v>1.3.1.4.1</v>
      </c>
      <c r="D84" s="12" t="s">
        <v>2153</v>
      </c>
      <c r="E84" s="114" t="s">
        <v>2534</v>
      </c>
      <c r="F84" s="9" t="s">
        <v>2154</v>
      </c>
      <c r="G84" s="100" t="s">
        <v>1390</v>
      </c>
      <c r="H84" s="110">
        <f>IF(I84&gt;0,"POGREŠKA",IF((I84-I85-I86&lt;&gt;0),"POGREŠKA",""))</f>
      </c>
      <c r="I84" s="135"/>
    </row>
    <row r="85" spans="2:9" ht="28.5">
      <c r="B85" s="233" t="s">
        <v>2155</v>
      </c>
      <c r="C85" s="234" t="str">
        <f>C$84&amp;".1"</f>
        <v>1.3.1.4.1.1</v>
      </c>
      <c r="D85" s="22" t="s">
        <v>2156</v>
      </c>
      <c r="E85" s="114" t="s">
        <v>2535</v>
      </c>
      <c r="F85" s="9"/>
      <c r="G85" s="100"/>
      <c r="H85" s="110">
        <f aca="true" t="shared" si="2" ref="H85:H90">IF(I85&gt;0,"POGREŠKA","")</f>
      </c>
      <c r="I85" s="135"/>
    </row>
    <row r="86" spans="2:9" ht="28.5">
      <c r="B86" s="233" t="s">
        <v>2157</v>
      </c>
      <c r="C86" s="234" t="str">
        <f>C$84&amp;".2"</f>
        <v>1.3.1.4.1.2</v>
      </c>
      <c r="D86" s="22" t="s">
        <v>2158</v>
      </c>
      <c r="E86" s="114" t="s">
        <v>2536</v>
      </c>
      <c r="F86" s="9"/>
      <c r="G86" s="100"/>
      <c r="H86" s="110">
        <f t="shared" si="2"/>
      </c>
      <c r="I86" s="135"/>
    </row>
    <row r="87" spans="2:9" ht="42.75">
      <c r="B87" s="233" t="s">
        <v>2159</v>
      </c>
      <c r="C87" s="234" t="str">
        <f>C$83&amp;".2"</f>
        <v>1.3.1.4.2</v>
      </c>
      <c r="D87" s="12" t="s">
        <v>2160</v>
      </c>
      <c r="E87" s="114" t="s">
        <v>2537</v>
      </c>
      <c r="F87" s="9" t="s">
        <v>2161</v>
      </c>
      <c r="G87" s="100" t="s">
        <v>1391</v>
      </c>
      <c r="H87" s="110">
        <f>IF(I87&gt;0,"POGREŠKA",IF((I87-I88-I89-I90&lt;&gt;0),"POGREŠKA",""))</f>
      </c>
      <c r="I87" s="135"/>
    </row>
    <row r="88" spans="2:9" ht="45">
      <c r="B88" s="233" t="s">
        <v>2162</v>
      </c>
      <c r="C88" s="232" t="str">
        <f>C$87&amp;".1"</f>
        <v>1.3.1.4.2.1</v>
      </c>
      <c r="D88" s="13" t="s">
        <v>2163</v>
      </c>
      <c r="E88" s="13" t="s">
        <v>1609</v>
      </c>
      <c r="F88" s="11" t="s">
        <v>2164</v>
      </c>
      <c r="G88" s="100" t="s">
        <v>1418</v>
      </c>
      <c r="H88" s="110">
        <f t="shared" si="2"/>
      </c>
      <c r="I88" s="135"/>
    </row>
    <row r="89" spans="2:9" ht="45">
      <c r="B89" s="233" t="s">
        <v>2165</v>
      </c>
      <c r="C89" s="232" t="str">
        <f>C$87&amp;".2"</f>
        <v>1.3.1.4.2.2</v>
      </c>
      <c r="D89" s="13" t="s">
        <v>2166</v>
      </c>
      <c r="E89" s="13" t="s">
        <v>2538</v>
      </c>
      <c r="F89" s="11" t="s">
        <v>2167</v>
      </c>
      <c r="G89" s="100" t="s">
        <v>1419</v>
      </c>
      <c r="H89" s="110">
        <f t="shared" si="2"/>
      </c>
      <c r="I89" s="135"/>
    </row>
    <row r="90" spans="2:9" ht="60">
      <c r="B90" s="233" t="s">
        <v>2168</v>
      </c>
      <c r="C90" s="232" t="str">
        <f>C$87&amp;".3"</f>
        <v>1.3.1.4.2.3</v>
      </c>
      <c r="D90" s="13" t="s">
        <v>2169</v>
      </c>
      <c r="E90" s="13" t="s">
        <v>1392</v>
      </c>
      <c r="F90" s="11" t="s">
        <v>2170</v>
      </c>
      <c r="G90" s="100" t="s">
        <v>1393</v>
      </c>
      <c r="H90" s="110">
        <f t="shared" si="2"/>
      </c>
      <c r="I90" s="135"/>
    </row>
    <row r="91" spans="2:9" ht="42.75">
      <c r="B91" s="233" t="s">
        <v>2171</v>
      </c>
      <c r="C91" s="234" t="str">
        <f>C$78&amp;".2"</f>
        <v>1.3.2</v>
      </c>
      <c r="D91" s="97" t="s">
        <v>2172</v>
      </c>
      <c r="E91" s="97" t="s">
        <v>1412</v>
      </c>
      <c r="F91" s="18" t="s">
        <v>2173</v>
      </c>
      <c r="G91" s="17" t="s">
        <v>1411</v>
      </c>
      <c r="H91" s="112"/>
      <c r="I91" s="139"/>
    </row>
    <row r="92" spans="2:9" ht="42.75">
      <c r="B92" s="235" t="s">
        <v>2174</v>
      </c>
      <c r="C92" s="236" t="str">
        <f>C$78&amp;".3"</f>
        <v>1.3.3</v>
      </c>
      <c r="D92" s="120" t="s">
        <v>2175</v>
      </c>
      <c r="E92" s="126" t="s">
        <v>2541</v>
      </c>
      <c r="F92" s="117" t="s">
        <v>2176</v>
      </c>
      <c r="G92" s="118" t="s">
        <v>1413</v>
      </c>
      <c r="H92" s="119"/>
      <c r="I92" s="142"/>
    </row>
    <row r="93" spans="2:9" ht="57">
      <c r="B93" s="235" t="s">
        <v>2177</v>
      </c>
      <c r="C93" s="236" t="str">
        <f>C$78&amp;".4"</f>
        <v>1.3.4</v>
      </c>
      <c r="D93" s="127" t="s">
        <v>2178</v>
      </c>
      <c r="E93" s="116" t="s">
        <v>2542</v>
      </c>
      <c r="F93" s="124" t="s">
        <v>2120</v>
      </c>
      <c r="G93" s="125" t="s">
        <v>1409</v>
      </c>
      <c r="H93" s="128"/>
      <c r="I93" s="142"/>
    </row>
    <row r="94" spans="2:9" ht="42.75">
      <c r="B94" s="233" t="s">
        <v>2179</v>
      </c>
      <c r="C94" s="234" t="str">
        <f>C$78&amp;".5"</f>
        <v>1.3.5</v>
      </c>
      <c r="D94" s="8" t="s">
        <v>2180</v>
      </c>
      <c r="E94" s="14" t="s">
        <v>2544</v>
      </c>
      <c r="F94" s="9" t="s">
        <v>2181</v>
      </c>
      <c r="G94" s="100" t="s">
        <v>1394</v>
      </c>
      <c r="H94" s="111"/>
      <c r="I94" s="139"/>
    </row>
    <row r="95" spans="2:9" ht="42.75">
      <c r="B95" s="235" t="s">
        <v>2182</v>
      </c>
      <c r="C95" s="236" t="str">
        <f>C$78&amp;".6"</f>
        <v>1.3.6</v>
      </c>
      <c r="D95" s="131" t="s">
        <v>2183</v>
      </c>
      <c r="E95" s="120" t="s">
        <v>2545</v>
      </c>
      <c r="F95" s="124" t="s">
        <v>2184</v>
      </c>
      <c r="G95" s="118" t="s">
        <v>1395</v>
      </c>
      <c r="H95" s="119"/>
      <c r="I95" s="149"/>
    </row>
    <row r="96" spans="2:9" ht="28.5">
      <c r="B96" s="235" t="s">
        <v>2185</v>
      </c>
      <c r="C96" s="236" t="str">
        <f>C$78&amp;".7"</f>
        <v>1.3.7</v>
      </c>
      <c r="D96" s="131" t="s">
        <v>2186</v>
      </c>
      <c r="E96" s="120" t="s">
        <v>2543</v>
      </c>
      <c r="F96" s="124" t="s">
        <v>2187</v>
      </c>
      <c r="G96" s="118" t="s">
        <v>1396</v>
      </c>
      <c r="H96" s="119">
        <f>IF(I96&gt;0,"POGREŠKA","")</f>
      </c>
      <c r="I96" s="149"/>
    </row>
    <row r="97" spans="2:9" ht="42.75">
      <c r="B97" s="233" t="s">
        <v>2188</v>
      </c>
      <c r="C97" s="234" t="str">
        <f>C$78&amp;".8"</f>
        <v>1.3.8</v>
      </c>
      <c r="D97" s="14" t="s">
        <v>2189</v>
      </c>
      <c r="E97" s="14" t="s">
        <v>2539</v>
      </c>
      <c r="F97" s="11" t="s">
        <v>2190</v>
      </c>
      <c r="G97" s="101" t="s">
        <v>1397</v>
      </c>
      <c r="H97" s="110">
        <f>IF(I97&gt;0,"POGREŠKA","")</f>
      </c>
      <c r="I97" s="139"/>
    </row>
    <row r="98" spans="2:9" ht="42.75">
      <c r="B98" s="233" t="s">
        <v>2191</v>
      </c>
      <c r="C98" s="234" t="str">
        <f>C$78&amp;".9"</f>
        <v>1.3.9</v>
      </c>
      <c r="D98" s="14" t="s">
        <v>2192</v>
      </c>
      <c r="E98" s="14" t="s">
        <v>2540</v>
      </c>
      <c r="F98" s="11" t="s">
        <v>2193</v>
      </c>
      <c r="G98" s="101" t="s">
        <v>1398</v>
      </c>
      <c r="H98" s="110">
        <f>IF(I98&gt;0,"POGREŠKA","")</f>
      </c>
      <c r="I98" s="139"/>
    </row>
    <row r="99" spans="2:9" ht="28.5">
      <c r="B99" s="235" t="s">
        <v>2194</v>
      </c>
      <c r="C99" s="236" t="str">
        <f>C$78&amp;".10"</f>
        <v>1.3.10</v>
      </c>
      <c r="D99" s="130" t="s">
        <v>2195</v>
      </c>
      <c r="E99" s="120" t="s">
        <v>2546</v>
      </c>
      <c r="F99" s="121" t="s">
        <v>2196</v>
      </c>
      <c r="G99" s="122" t="s">
        <v>1414</v>
      </c>
      <c r="H99" s="123"/>
      <c r="I99" s="142"/>
    </row>
    <row r="100" spans="2:9" ht="43.5" thickBot="1">
      <c r="B100" s="239" t="s">
        <v>2197</v>
      </c>
      <c r="C100" s="240" t="str">
        <f>C$78&amp;".11"</f>
        <v>1.3.11</v>
      </c>
      <c r="D100" s="24" t="s">
        <v>2198</v>
      </c>
      <c r="E100" s="24" t="s">
        <v>1382</v>
      </c>
      <c r="F100" s="25" t="s">
        <v>2132</v>
      </c>
      <c r="G100" s="103" t="s">
        <v>1378</v>
      </c>
      <c r="H100" s="113">
        <f>IF((I100+I75&lt;&gt;0),"POGREŠKA","")</f>
      </c>
      <c r="I100" s="150"/>
    </row>
  </sheetData>
  <sheetProtection/>
  <mergeCells count="1">
    <mergeCell ref="B2:I2"/>
  </mergeCells>
  <conditionalFormatting sqref="H4:H100">
    <cfRule type="containsText" priority="1" dxfId="0" operator="containsText" text="POGREŠKA">
      <formula>NOT(ISERROR(SEARCH("POGREŠKA",H4)))</formula>
    </cfRule>
  </conditionalFormatting>
  <printOptions/>
  <pageMargins left="0.7086614173228347" right="0.7086614173228347" top="0.7480314960629921" bottom="0.7480314960629921" header="0.31496062992125984" footer="0.31496062992125984"/>
  <pageSetup fitToHeight="0" fitToWidth="0" horizontalDpi="600" verticalDpi="600" orientation="portrait" paperSize="9" scale="46" r:id="rId1"/>
  <rowBreaks count="2" manualBreakCount="2">
    <brk id="40" min="1" max="5" man="1"/>
    <brk id="66" min="1" max="5" man="1"/>
  </rowBreaks>
</worksheet>
</file>

<file path=xl/worksheets/sheet24.xml><?xml version="1.0" encoding="utf-8"?>
<worksheet xmlns="http://schemas.openxmlformats.org/spreadsheetml/2006/main" xmlns:r="http://schemas.openxmlformats.org/officeDocument/2006/relationships">
  <dimension ref="B1:J75"/>
  <sheetViews>
    <sheetView showGridLines="0" zoomScale="85" zoomScaleNormal="85" zoomScalePageLayoutView="0" workbookViewId="0" topLeftCell="A1">
      <selection activeCell="A1" sqref="A1"/>
    </sheetView>
  </sheetViews>
  <sheetFormatPr defaultColWidth="11.421875" defaultRowHeight="15"/>
  <cols>
    <col min="1" max="1" width="2.140625" style="2" customWidth="1"/>
    <col min="2" max="2" width="8.7109375" style="26" customWidth="1"/>
    <col min="3" max="3" width="13.7109375" style="2" customWidth="1"/>
    <col min="4" max="4" width="61.8515625" style="2" hidden="1" customWidth="1"/>
    <col min="5" max="5" width="64.57421875" style="2" customWidth="1"/>
    <col min="6" max="6" width="56.8515625" style="2" hidden="1" customWidth="1"/>
    <col min="7" max="7" width="21.140625" style="2" bestFit="1" customWidth="1"/>
    <col min="8" max="8" width="22.00390625" style="3" customWidth="1"/>
    <col min="9" max="9" width="56.140625" style="57" customWidth="1"/>
    <col min="10" max="16384" width="11.421875" style="2" customWidth="1"/>
  </cols>
  <sheetData>
    <row r="1" ht="15" thickBot="1">
      <c r="I1" s="2"/>
    </row>
    <row r="2" spans="2:9" ht="14.25">
      <c r="B2" s="220"/>
      <c r="C2" s="1608" t="s">
        <v>1635</v>
      </c>
      <c r="D2" s="1608"/>
      <c r="E2" s="1608"/>
      <c r="F2" s="1608"/>
      <c r="G2" s="1609"/>
      <c r="H2" s="1610"/>
      <c r="I2" s="2"/>
    </row>
    <row r="3" spans="2:9" ht="15" thickBot="1">
      <c r="B3" s="70" t="s">
        <v>1499</v>
      </c>
      <c r="C3" s="221" t="s">
        <v>1500</v>
      </c>
      <c r="D3" s="27" t="s">
        <v>2199</v>
      </c>
      <c r="E3" s="27" t="s">
        <v>2547</v>
      </c>
      <c r="F3" s="27" t="s">
        <v>1922</v>
      </c>
      <c r="G3" s="151" t="s">
        <v>1416</v>
      </c>
      <c r="H3" s="28" t="s">
        <v>1415</v>
      </c>
      <c r="I3" s="2"/>
    </row>
    <row r="4" spans="2:9" ht="14.25">
      <c r="B4" s="223" t="s">
        <v>1923</v>
      </c>
      <c r="C4" s="224" t="s">
        <v>2200</v>
      </c>
      <c r="D4" s="29" t="s">
        <v>2201</v>
      </c>
      <c r="E4" s="29" t="s">
        <v>1420</v>
      </c>
      <c r="F4" s="30" t="s">
        <v>2202</v>
      </c>
      <c r="G4" s="319">
        <f>IF((H4-H7-H49-H52-H62-H66-H67-H70-H71&lt;&gt;0),"POGREŠKA","")</f>
      </c>
      <c r="H4" s="323"/>
      <c r="I4" s="2"/>
    </row>
    <row r="5" spans="2:9" ht="28.5" hidden="1">
      <c r="B5" s="225" t="s">
        <v>1926</v>
      </c>
      <c r="C5" s="226" t="s">
        <v>2203</v>
      </c>
      <c r="D5" s="132" t="s">
        <v>2204</v>
      </c>
      <c r="E5" s="132"/>
      <c r="F5" s="133" t="s">
        <v>2205</v>
      </c>
      <c r="G5" s="332"/>
      <c r="H5" s="324"/>
      <c r="I5" s="2"/>
    </row>
    <row r="6" spans="2:9" ht="52.5" customHeight="1" hidden="1">
      <c r="B6" s="225" t="s">
        <v>1929</v>
      </c>
      <c r="C6" s="226" t="s">
        <v>2206</v>
      </c>
      <c r="D6" s="132" t="s">
        <v>2207</v>
      </c>
      <c r="E6" s="132"/>
      <c r="F6" s="133" t="s">
        <v>2208</v>
      </c>
      <c r="G6" s="332"/>
      <c r="H6" s="324"/>
      <c r="I6" s="2"/>
    </row>
    <row r="7" spans="2:9" ht="42.75">
      <c r="B7" s="227" t="s">
        <v>1932</v>
      </c>
      <c r="C7" s="228" t="s">
        <v>2209</v>
      </c>
      <c r="D7" s="33" t="s">
        <v>2210</v>
      </c>
      <c r="E7" s="33" t="s">
        <v>1643</v>
      </c>
      <c r="F7" s="34" t="s">
        <v>2211</v>
      </c>
      <c r="G7" s="320">
        <f>IF((H7-H8-H24-H46&lt;&gt;0),"POGREŠKA","")</f>
      </c>
      <c r="H7" s="325"/>
      <c r="I7" s="368"/>
    </row>
    <row r="8" spans="2:9" ht="14.25">
      <c r="B8" s="227" t="s">
        <v>1935</v>
      </c>
      <c r="C8" s="228" t="s">
        <v>2212</v>
      </c>
      <c r="D8" s="35" t="s">
        <v>2213</v>
      </c>
      <c r="E8" s="35" t="s">
        <v>1642</v>
      </c>
      <c r="F8" s="36" t="s">
        <v>2214</v>
      </c>
      <c r="G8" s="320">
        <f>IF((H8-SUM(H9:H23)&lt;&gt;0),"POGREŠKA","")</f>
      </c>
      <c r="H8" s="326"/>
      <c r="I8" s="2"/>
    </row>
    <row r="9" spans="2:9" ht="28.5">
      <c r="B9" s="227" t="s">
        <v>1941</v>
      </c>
      <c r="C9" s="45" t="s">
        <v>1659</v>
      </c>
      <c r="D9" s="38" t="s">
        <v>2215</v>
      </c>
      <c r="E9" s="38" t="s">
        <v>1644</v>
      </c>
      <c r="F9" s="31" t="s">
        <v>2216</v>
      </c>
      <c r="G9" s="320"/>
      <c r="H9" s="327"/>
      <c r="I9" s="2"/>
    </row>
    <row r="10" spans="2:9" ht="14.25">
      <c r="B10" s="227" t="s">
        <v>1944</v>
      </c>
      <c r="C10" s="45" t="s">
        <v>1660</v>
      </c>
      <c r="D10" s="38" t="s">
        <v>2217</v>
      </c>
      <c r="E10" s="378" t="s">
        <v>1645</v>
      </c>
      <c r="F10" s="31" t="s">
        <v>2216</v>
      </c>
      <c r="G10" s="320"/>
      <c r="H10" s="327"/>
      <c r="I10" s="2"/>
    </row>
    <row r="11" spans="2:9" ht="14.25">
      <c r="B11" s="227" t="s">
        <v>1947</v>
      </c>
      <c r="C11" s="45" t="s">
        <v>1661</v>
      </c>
      <c r="D11" s="38" t="s">
        <v>2218</v>
      </c>
      <c r="E11" s="38" t="s">
        <v>1646</v>
      </c>
      <c r="F11" s="31" t="s">
        <v>2216</v>
      </c>
      <c r="G11" s="320"/>
      <c r="H11" s="327"/>
      <c r="I11" s="2"/>
    </row>
    <row r="12" spans="2:9" ht="28.5">
      <c r="B12" s="227" t="s">
        <v>1950</v>
      </c>
      <c r="C12" s="45" t="s">
        <v>1662</v>
      </c>
      <c r="D12" s="38" t="s">
        <v>1647</v>
      </c>
      <c r="E12" s="38" t="s">
        <v>1648</v>
      </c>
      <c r="F12" s="31" t="s">
        <v>2216</v>
      </c>
      <c r="G12" s="320"/>
      <c r="H12" s="327"/>
      <c r="I12" s="2"/>
    </row>
    <row r="13" spans="2:9" ht="14.25">
      <c r="B13" s="227" t="s">
        <v>1953</v>
      </c>
      <c r="C13" s="45" t="s">
        <v>1663</v>
      </c>
      <c r="D13" s="38" t="s">
        <v>2219</v>
      </c>
      <c r="E13" s="38" t="s">
        <v>1649</v>
      </c>
      <c r="F13" s="31" t="s">
        <v>2216</v>
      </c>
      <c r="G13" s="320"/>
      <c r="H13" s="327"/>
      <c r="I13" s="2"/>
    </row>
    <row r="14" spans="2:9" ht="14.25">
      <c r="B14" s="227" t="s">
        <v>1956</v>
      </c>
      <c r="C14" s="45" t="s">
        <v>1664</v>
      </c>
      <c r="D14" s="38" t="s">
        <v>2220</v>
      </c>
      <c r="E14" s="38" t="s">
        <v>1650</v>
      </c>
      <c r="F14" s="31" t="s">
        <v>2216</v>
      </c>
      <c r="G14" s="320"/>
      <c r="H14" s="327"/>
      <c r="I14" s="2"/>
    </row>
    <row r="15" spans="2:9" ht="14.25">
      <c r="B15" s="227" t="s">
        <v>1959</v>
      </c>
      <c r="C15" s="45" t="s">
        <v>1665</v>
      </c>
      <c r="D15" s="38" t="s">
        <v>2221</v>
      </c>
      <c r="E15" s="38" t="s">
        <v>1651</v>
      </c>
      <c r="F15" s="31" t="s">
        <v>2216</v>
      </c>
      <c r="G15" s="320"/>
      <c r="H15" s="327"/>
      <c r="I15" s="2"/>
    </row>
    <row r="16" spans="2:9" ht="14.25">
      <c r="B16" s="227" t="s">
        <v>1962</v>
      </c>
      <c r="C16" s="45" t="s">
        <v>1666</v>
      </c>
      <c r="D16" s="38" t="s">
        <v>2222</v>
      </c>
      <c r="E16" s="38" t="s">
        <v>1425</v>
      </c>
      <c r="F16" s="31" t="s">
        <v>2216</v>
      </c>
      <c r="G16" s="320"/>
      <c r="H16" s="327"/>
      <c r="I16" s="2"/>
    </row>
    <row r="17" spans="2:9" ht="28.5">
      <c r="B17" s="227" t="s">
        <v>1965</v>
      </c>
      <c r="C17" s="45" t="s">
        <v>1667</v>
      </c>
      <c r="D17" s="38" t="s">
        <v>2223</v>
      </c>
      <c r="E17" s="38" t="s">
        <v>1652</v>
      </c>
      <c r="F17" s="31" t="s">
        <v>2216</v>
      </c>
      <c r="G17" s="320"/>
      <c r="H17" s="327"/>
      <c r="I17" s="2"/>
    </row>
    <row r="18" spans="2:9" ht="28.5">
      <c r="B18" s="227" t="s">
        <v>1968</v>
      </c>
      <c r="C18" s="45" t="s">
        <v>1668</v>
      </c>
      <c r="D18" s="38" t="s">
        <v>1653</v>
      </c>
      <c r="E18" s="38" t="s">
        <v>1654</v>
      </c>
      <c r="F18" s="31" t="s">
        <v>2224</v>
      </c>
      <c r="G18" s="320"/>
      <c r="H18" s="327"/>
      <c r="I18" s="2"/>
    </row>
    <row r="19" spans="2:9" ht="28.5">
      <c r="B19" s="227" t="s">
        <v>1971</v>
      </c>
      <c r="C19" s="45" t="s">
        <v>1669</v>
      </c>
      <c r="D19" s="38" t="s">
        <v>2226</v>
      </c>
      <c r="E19" s="38" t="s">
        <v>1674</v>
      </c>
      <c r="F19" s="31" t="s">
        <v>2225</v>
      </c>
      <c r="G19" s="320"/>
      <c r="H19" s="327"/>
      <c r="I19" s="2"/>
    </row>
    <row r="20" spans="2:9" ht="28.5">
      <c r="B20" s="227" t="s">
        <v>1974</v>
      </c>
      <c r="C20" s="45" t="s">
        <v>1670</v>
      </c>
      <c r="D20" s="38" t="s">
        <v>2228</v>
      </c>
      <c r="E20" s="38" t="s">
        <v>1655</v>
      </c>
      <c r="F20" s="31" t="s">
        <v>2227</v>
      </c>
      <c r="G20" s="320"/>
      <c r="H20" s="327"/>
      <c r="I20" s="2"/>
    </row>
    <row r="21" spans="2:9" ht="14.25">
      <c r="B21" s="227" t="s">
        <v>1977</v>
      </c>
      <c r="C21" s="45" t="s">
        <v>1671</v>
      </c>
      <c r="D21" s="38" t="s">
        <v>2229</v>
      </c>
      <c r="E21" s="38" t="s">
        <v>1656</v>
      </c>
      <c r="F21" s="31" t="s">
        <v>2225</v>
      </c>
      <c r="G21" s="320"/>
      <c r="H21" s="327"/>
      <c r="I21" s="2"/>
    </row>
    <row r="22" spans="2:9" ht="14.25">
      <c r="B22" s="227" t="s">
        <v>1979</v>
      </c>
      <c r="C22" s="45" t="s">
        <v>1672</v>
      </c>
      <c r="D22" s="38" t="s">
        <v>1658</v>
      </c>
      <c r="E22" s="378" t="s">
        <v>1657</v>
      </c>
      <c r="F22" s="31" t="s">
        <v>2230</v>
      </c>
      <c r="G22" s="320"/>
      <c r="H22" s="327"/>
      <c r="I22" s="2"/>
    </row>
    <row r="23" spans="2:9" ht="14.25">
      <c r="B23" s="227" t="s">
        <v>1982</v>
      </c>
      <c r="C23" s="45" t="s">
        <v>1673</v>
      </c>
      <c r="D23" s="38" t="s">
        <v>2231</v>
      </c>
      <c r="E23" s="38" t="s">
        <v>1427</v>
      </c>
      <c r="F23" s="31" t="s">
        <v>2230</v>
      </c>
      <c r="G23" s="320"/>
      <c r="H23" s="327"/>
      <c r="I23" s="2"/>
    </row>
    <row r="24" spans="2:9" ht="14.25">
      <c r="B24" s="227" t="s">
        <v>1991</v>
      </c>
      <c r="C24" s="228" t="s">
        <v>2232</v>
      </c>
      <c r="D24" s="35" t="s">
        <v>2233</v>
      </c>
      <c r="E24" s="35" t="s">
        <v>1428</v>
      </c>
      <c r="F24" s="40"/>
      <c r="G24" s="320">
        <f>IF((H24-H25-H31-H42-H43-H45&lt;&gt;0),"POGREŠKA","")</f>
      </c>
      <c r="H24" s="326"/>
      <c r="I24" s="2"/>
    </row>
    <row r="25" spans="2:9" ht="42.75">
      <c r="B25" s="227" t="s">
        <v>1994</v>
      </c>
      <c r="C25" s="50" t="s">
        <v>2234</v>
      </c>
      <c r="D25" s="41" t="s">
        <v>2235</v>
      </c>
      <c r="E25" s="41" t="s">
        <v>1429</v>
      </c>
      <c r="F25" s="31" t="s">
        <v>2236</v>
      </c>
      <c r="G25" s="320">
        <f>IF((H25-H26-H27-H28-H29-H30&lt;&gt;0),"POGREŠKA","")</f>
      </c>
      <c r="H25" s="326"/>
      <c r="I25" s="2"/>
    </row>
    <row r="26" spans="2:9" ht="14.25">
      <c r="B26" s="227" t="s">
        <v>1997</v>
      </c>
      <c r="C26" s="50" t="s">
        <v>2237</v>
      </c>
      <c r="D26" s="42" t="s">
        <v>2238</v>
      </c>
      <c r="E26" s="38" t="s">
        <v>1423</v>
      </c>
      <c r="F26" s="31" t="s">
        <v>2239</v>
      </c>
      <c r="G26" s="320"/>
      <c r="H26" s="327"/>
      <c r="I26" s="2"/>
    </row>
    <row r="27" spans="2:9" ht="14.25">
      <c r="B27" s="227" t="s">
        <v>2000</v>
      </c>
      <c r="C27" s="50" t="s">
        <v>2240</v>
      </c>
      <c r="D27" s="42" t="s">
        <v>2219</v>
      </c>
      <c r="E27" s="38" t="s">
        <v>1424</v>
      </c>
      <c r="F27" s="31" t="s">
        <v>2239</v>
      </c>
      <c r="G27" s="320"/>
      <c r="H27" s="327"/>
      <c r="I27" s="2"/>
    </row>
    <row r="28" spans="2:9" ht="28.5" customHeight="1">
      <c r="B28" s="227" t="s">
        <v>2003</v>
      </c>
      <c r="C28" s="50" t="s">
        <v>2241</v>
      </c>
      <c r="D28" s="42" t="s">
        <v>2242</v>
      </c>
      <c r="E28" s="42" t="s">
        <v>1431</v>
      </c>
      <c r="F28" s="31" t="s">
        <v>2239</v>
      </c>
      <c r="G28" s="320"/>
      <c r="H28" s="327"/>
      <c r="I28" s="2"/>
    </row>
    <row r="29" spans="2:9" ht="28.5" customHeight="1">
      <c r="B29" s="227" t="s">
        <v>2006</v>
      </c>
      <c r="C29" s="50" t="s">
        <v>2243</v>
      </c>
      <c r="D29" s="42" t="s">
        <v>2244</v>
      </c>
      <c r="E29" s="42" t="s">
        <v>1432</v>
      </c>
      <c r="F29" s="31" t="s">
        <v>2239</v>
      </c>
      <c r="G29" s="320"/>
      <c r="H29" s="327"/>
      <c r="I29" s="2"/>
    </row>
    <row r="30" spans="2:9" ht="28.5" customHeight="1">
      <c r="B30" s="227" t="s">
        <v>2009</v>
      </c>
      <c r="C30" s="50" t="s">
        <v>2245</v>
      </c>
      <c r="D30" s="42" t="s">
        <v>2246</v>
      </c>
      <c r="E30" s="42" t="s">
        <v>1433</v>
      </c>
      <c r="F30" s="31" t="s">
        <v>2239</v>
      </c>
      <c r="G30" s="320"/>
      <c r="H30" s="327"/>
      <c r="I30" s="2"/>
    </row>
    <row r="31" spans="2:9" ht="42.75">
      <c r="B31" s="227" t="s">
        <v>2012</v>
      </c>
      <c r="C31" s="50" t="s">
        <v>2247</v>
      </c>
      <c r="D31" s="41" t="s">
        <v>2248</v>
      </c>
      <c r="E31" s="41" t="s">
        <v>1430</v>
      </c>
      <c r="F31" s="31" t="s">
        <v>2249</v>
      </c>
      <c r="G31" s="320">
        <f>IF((H31-SUM(H32:H41)&lt;&gt;0),"POGREŠKA","")</f>
      </c>
      <c r="H31" s="326"/>
      <c r="I31" s="2"/>
    </row>
    <row r="32" spans="2:9" ht="14.25">
      <c r="B32" s="227" t="s">
        <v>2015</v>
      </c>
      <c r="C32" s="50" t="s">
        <v>2250</v>
      </c>
      <c r="D32" s="42" t="s">
        <v>2238</v>
      </c>
      <c r="E32" s="38" t="s">
        <v>1423</v>
      </c>
      <c r="F32" s="31" t="s">
        <v>2239</v>
      </c>
      <c r="G32" s="320"/>
      <c r="H32" s="327"/>
      <c r="I32" s="2"/>
    </row>
    <row r="33" spans="2:9" ht="14.25">
      <c r="B33" s="227" t="s">
        <v>2018</v>
      </c>
      <c r="C33" s="50" t="s">
        <v>2251</v>
      </c>
      <c r="D33" s="42" t="s">
        <v>2219</v>
      </c>
      <c r="E33" s="38" t="s">
        <v>1424</v>
      </c>
      <c r="F33" s="31" t="s">
        <v>2239</v>
      </c>
      <c r="G33" s="320"/>
      <c r="H33" s="327"/>
      <c r="I33" s="2"/>
    </row>
    <row r="34" spans="2:9" ht="28.5" customHeight="1">
      <c r="B34" s="227" t="s">
        <v>2021</v>
      </c>
      <c r="C34" s="50" t="s">
        <v>2252</v>
      </c>
      <c r="D34" s="42" t="s">
        <v>2242</v>
      </c>
      <c r="E34" s="42" t="s">
        <v>1434</v>
      </c>
      <c r="F34" s="31" t="s">
        <v>2239</v>
      </c>
      <c r="G34" s="320"/>
      <c r="H34" s="327"/>
      <c r="I34" s="2"/>
    </row>
    <row r="35" spans="2:9" ht="28.5" customHeight="1">
      <c r="B35" s="227" t="s">
        <v>2024</v>
      </c>
      <c r="C35" s="50" t="s">
        <v>2253</v>
      </c>
      <c r="D35" s="42" t="s">
        <v>2244</v>
      </c>
      <c r="E35" s="42" t="s">
        <v>1432</v>
      </c>
      <c r="F35" s="31" t="s">
        <v>2239</v>
      </c>
      <c r="G35" s="320"/>
      <c r="H35" s="327"/>
      <c r="I35" s="2"/>
    </row>
    <row r="36" spans="2:9" ht="28.5" customHeight="1">
      <c r="B36" s="227" t="s">
        <v>2027</v>
      </c>
      <c r="C36" s="50" t="s">
        <v>2254</v>
      </c>
      <c r="D36" s="42" t="s">
        <v>2246</v>
      </c>
      <c r="E36" s="42" t="s">
        <v>1433</v>
      </c>
      <c r="F36" s="31" t="s">
        <v>2239</v>
      </c>
      <c r="G36" s="320"/>
      <c r="H36" s="327"/>
      <c r="I36" s="2"/>
    </row>
    <row r="37" spans="2:9" ht="28.5" customHeight="1">
      <c r="B37" s="227" t="s">
        <v>2029</v>
      </c>
      <c r="C37" s="50" t="s">
        <v>2255</v>
      </c>
      <c r="D37" s="42" t="s">
        <v>2256</v>
      </c>
      <c r="E37" s="42" t="s">
        <v>1435</v>
      </c>
      <c r="F37" s="31" t="s">
        <v>2239</v>
      </c>
      <c r="G37" s="320"/>
      <c r="H37" s="327"/>
      <c r="I37" s="2"/>
    </row>
    <row r="38" spans="2:9" ht="28.5" customHeight="1">
      <c r="B38" s="227" t="s">
        <v>2032</v>
      </c>
      <c r="C38" s="50" t="s">
        <v>2257</v>
      </c>
      <c r="D38" s="42" t="s">
        <v>2258</v>
      </c>
      <c r="E38" s="42" t="s">
        <v>1436</v>
      </c>
      <c r="F38" s="31" t="s">
        <v>2239</v>
      </c>
      <c r="G38" s="320"/>
      <c r="H38" s="327"/>
      <c r="I38" s="2"/>
    </row>
    <row r="39" spans="2:9" ht="28.5" customHeight="1">
      <c r="B39" s="227" t="s">
        <v>2035</v>
      </c>
      <c r="C39" s="50" t="s">
        <v>2259</v>
      </c>
      <c r="D39" s="42" t="s">
        <v>2260</v>
      </c>
      <c r="E39" s="42" t="s">
        <v>1437</v>
      </c>
      <c r="F39" s="31" t="s">
        <v>2239</v>
      </c>
      <c r="G39" s="320"/>
      <c r="H39" s="327"/>
      <c r="I39" s="2"/>
    </row>
    <row r="40" spans="2:9" ht="28.5" customHeight="1">
      <c r="B40" s="227" t="s">
        <v>2038</v>
      </c>
      <c r="C40" s="50" t="s">
        <v>2261</v>
      </c>
      <c r="D40" s="42" t="s">
        <v>2262</v>
      </c>
      <c r="E40" s="42" t="s">
        <v>1438</v>
      </c>
      <c r="F40" s="31" t="s">
        <v>2239</v>
      </c>
      <c r="G40" s="320"/>
      <c r="H40" s="327"/>
      <c r="I40" s="2"/>
    </row>
    <row r="41" spans="2:9" ht="28.5" customHeight="1">
      <c r="B41" s="227" t="s">
        <v>2041</v>
      </c>
      <c r="C41" s="50" t="s">
        <v>2263</v>
      </c>
      <c r="D41" s="42" t="s">
        <v>2264</v>
      </c>
      <c r="E41" s="42" t="s">
        <v>1439</v>
      </c>
      <c r="F41" s="31" t="s">
        <v>2239</v>
      </c>
      <c r="G41" s="320"/>
      <c r="H41" s="327"/>
      <c r="I41" s="2"/>
    </row>
    <row r="42" spans="2:9" ht="27.75" customHeight="1">
      <c r="B42" s="227" t="s">
        <v>2044</v>
      </c>
      <c r="C42" s="50" t="s">
        <v>2265</v>
      </c>
      <c r="D42" s="41" t="s">
        <v>2266</v>
      </c>
      <c r="E42" s="41" t="s">
        <v>1426</v>
      </c>
      <c r="F42" s="31" t="s">
        <v>2267</v>
      </c>
      <c r="G42" s="320"/>
      <c r="H42" s="326"/>
      <c r="I42" s="2"/>
    </row>
    <row r="43" spans="2:9" ht="27.75" customHeight="1">
      <c r="B43" s="227" t="s">
        <v>2047</v>
      </c>
      <c r="C43" s="50" t="s">
        <v>2268</v>
      </c>
      <c r="D43" s="41" t="s">
        <v>2269</v>
      </c>
      <c r="E43" s="39" t="s">
        <v>1422</v>
      </c>
      <c r="F43" s="31" t="s">
        <v>2270</v>
      </c>
      <c r="G43" s="320"/>
      <c r="H43" s="326"/>
      <c r="I43" s="2"/>
    </row>
    <row r="44" spans="2:9" ht="39.75" customHeight="1">
      <c r="B44" s="227" t="s">
        <v>2050</v>
      </c>
      <c r="C44" s="45" t="s">
        <v>2271</v>
      </c>
      <c r="D44" s="32" t="s">
        <v>2272</v>
      </c>
      <c r="E44" s="32" t="s">
        <v>1421</v>
      </c>
      <c r="F44" s="37" t="s">
        <v>2270</v>
      </c>
      <c r="G44" s="322"/>
      <c r="H44" s="331"/>
      <c r="I44" s="2"/>
    </row>
    <row r="45" spans="2:9" ht="38.25" customHeight="1">
      <c r="B45" s="227" t="s">
        <v>2053</v>
      </c>
      <c r="C45" s="45" t="s">
        <v>2273</v>
      </c>
      <c r="D45" s="39" t="s">
        <v>2274</v>
      </c>
      <c r="E45" s="39" t="s">
        <v>1440</v>
      </c>
      <c r="F45" s="31" t="s">
        <v>2275</v>
      </c>
      <c r="G45" s="320"/>
      <c r="H45" s="328"/>
      <c r="I45" s="2"/>
    </row>
    <row r="46" spans="2:9" ht="42.75">
      <c r="B46" s="225" t="s">
        <v>2056</v>
      </c>
      <c r="C46" s="338" t="s">
        <v>2276</v>
      </c>
      <c r="D46" s="339" t="s">
        <v>2277</v>
      </c>
      <c r="E46" s="339" t="s">
        <v>1458</v>
      </c>
      <c r="F46" s="375"/>
      <c r="G46" s="332">
        <f>IF((H46-H47-H48&lt;&gt;0),"POGREŠKA","")</f>
      </c>
      <c r="H46" s="324"/>
      <c r="I46" s="2"/>
    </row>
    <row r="47" spans="2:9" ht="28.5">
      <c r="B47" s="225" t="s">
        <v>2059</v>
      </c>
      <c r="C47" s="226" t="s">
        <v>2278</v>
      </c>
      <c r="D47" s="376" t="s">
        <v>2279</v>
      </c>
      <c r="E47" s="376" t="s">
        <v>1459</v>
      </c>
      <c r="F47" s="377" t="s">
        <v>2280</v>
      </c>
      <c r="G47" s="332"/>
      <c r="H47" s="324"/>
      <c r="I47" s="2"/>
    </row>
    <row r="48" spans="2:9" ht="28.5">
      <c r="B48" s="225" t="s">
        <v>2062</v>
      </c>
      <c r="C48" s="226" t="s">
        <v>2281</v>
      </c>
      <c r="D48" s="376" t="s">
        <v>2282</v>
      </c>
      <c r="E48" s="376" t="s">
        <v>1460</v>
      </c>
      <c r="F48" s="377" t="s">
        <v>2283</v>
      </c>
      <c r="G48" s="332"/>
      <c r="H48" s="324"/>
      <c r="I48" s="2"/>
    </row>
    <row r="49" spans="2:9" ht="27.75" customHeight="1">
      <c r="B49" s="227" t="s">
        <v>2065</v>
      </c>
      <c r="C49" s="229" t="s">
        <v>2284</v>
      </c>
      <c r="D49" s="44" t="s">
        <v>2285</v>
      </c>
      <c r="E49" s="44" t="s">
        <v>1451</v>
      </c>
      <c r="F49" s="45" t="s">
        <v>2286</v>
      </c>
      <c r="G49" s="322">
        <f>IF((H49-H50-H51&lt;&gt;0),"POGREŠKA","")</f>
      </c>
      <c r="H49" s="328"/>
      <c r="I49" s="2"/>
    </row>
    <row r="50" spans="2:9" ht="25.5" customHeight="1">
      <c r="B50" s="227" t="s">
        <v>2068</v>
      </c>
      <c r="C50" s="229" t="s">
        <v>2287</v>
      </c>
      <c r="D50" s="43" t="s">
        <v>2288</v>
      </c>
      <c r="E50" s="43" t="s">
        <v>1452</v>
      </c>
      <c r="F50" s="37" t="s">
        <v>2289</v>
      </c>
      <c r="G50" s="322"/>
      <c r="H50" s="328"/>
      <c r="I50" s="2"/>
    </row>
    <row r="51" spans="2:9" ht="24" customHeight="1">
      <c r="B51" s="227" t="s">
        <v>2071</v>
      </c>
      <c r="C51" s="229" t="s">
        <v>2290</v>
      </c>
      <c r="D51" s="43" t="s">
        <v>2291</v>
      </c>
      <c r="E51" s="43" t="s">
        <v>1453</v>
      </c>
      <c r="F51" s="37" t="s">
        <v>2289</v>
      </c>
      <c r="G51" s="322"/>
      <c r="H51" s="328"/>
      <c r="I51" s="2"/>
    </row>
    <row r="52" spans="2:9" ht="38.25" customHeight="1">
      <c r="B52" s="227" t="s">
        <v>2074</v>
      </c>
      <c r="C52" s="229" t="s">
        <v>2292</v>
      </c>
      <c r="D52" s="44" t="s">
        <v>2293</v>
      </c>
      <c r="E52" s="44" t="s">
        <v>1444</v>
      </c>
      <c r="F52" s="45" t="s">
        <v>2294</v>
      </c>
      <c r="G52" s="322">
        <f>IF((H52-H53-H61&lt;&gt;0),"POGREŠKA","")</f>
      </c>
      <c r="H52" s="329"/>
      <c r="I52" s="2"/>
    </row>
    <row r="53" spans="2:9" ht="42.75">
      <c r="B53" s="227" t="s">
        <v>2077</v>
      </c>
      <c r="C53" s="229" t="s">
        <v>2295</v>
      </c>
      <c r="D53" s="43" t="s">
        <v>2296</v>
      </c>
      <c r="E53" s="43" t="s">
        <v>1446</v>
      </c>
      <c r="F53" s="46"/>
      <c r="G53" s="321">
        <f>IF((H53-H54-H58-H59-H60&lt;&gt;0),"POGREŠKA","")</f>
      </c>
      <c r="H53" s="328"/>
      <c r="I53" s="2"/>
    </row>
    <row r="54" spans="2:9" ht="14.25">
      <c r="B54" s="227" t="s">
        <v>2080</v>
      </c>
      <c r="C54" s="45" t="s">
        <v>2297</v>
      </c>
      <c r="D54" s="39" t="s">
        <v>2298</v>
      </c>
      <c r="E54" s="39" t="s">
        <v>1454</v>
      </c>
      <c r="F54" s="37"/>
      <c r="G54" s="322">
        <f>IF((H54-SUM(H55:H57)&lt;&gt;0),"POGREŠKA","")</f>
      </c>
      <c r="H54" s="330"/>
      <c r="I54" s="2"/>
    </row>
    <row r="55" spans="2:9" ht="114">
      <c r="B55" s="227" t="s">
        <v>2083</v>
      </c>
      <c r="C55" s="45" t="s">
        <v>2299</v>
      </c>
      <c r="D55" s="47" t="s">
        <v>2300</v>
      </c>
      <c r="E55" s="47" t="s">
        <v>1441</v>
      </c>
      <c r="F55" s="48" t="s">
        <v>2301</v>
      </c>
      <c r="G55" s="321"/>
      <c r="H55" s="327"/>
      <c r="I55" s="2"/>
    </row>
    <row r="56" spans="2:9" ht="28.5">
      <c r="B56" s="225" t="s">
        <v>2086</v>
      </c>
      <c r="C56" s="333" t="s">
        <v>2302</v>
      </c>
      <c r="D56" s="334" t="s">
        <v>2303</v>
      </c>
      <c r="E56" s="334" t="s">
        <v>1442</v>
      </c>
      <c r="F56" s="335" t="s">
        <v>2304</v>
      </c>
      <c r="G56" s="336"/>
      <c r="H56" s="337"/>
      <c r="I56" s="2"/>
    </row>
    <row r="57" spans="2:9" ht="28.5">
      <c r="B57" s="225" t="s">
        <v>2088</v>
      </c>
      <c r="C57" s="333" t="s">
        <v>2305</v>
      </c>
      <c r="D57" s="334" t="s">
        <v>2306</v>
      </c>
      <c r="E57" s="334" t="s">
        <v>1443</v>
      </c>
      <c r="F57" s="335" t="s">
        <v>2307</v>
      </c>
      <c r="G57" s="336"/>
      <c r="H57" s="337"/>
      <c r="I57" s="2"/>
    </row>
    <row r="58" spans="2:9" ht="28.5">
      <c r="B58" s="227" t="s">
        <v>2090</v>
      </c>
      <c r="C58" s="50" t="s">
        <v>2308</v>
      </c>
      <c r="D58" s="41" t="s">
        <v>2229</v>
      </c>
      <c r="E58" s="41" t="s">
        <v>1455</v>
      </c>
      <c r="F58" s="31" t="s">
        <v>2309</v>
      </c>
      <c r="G58" s="320"/>
      <c r="H58" s="327"/>
      <c r="I58" s="2"/>
    </row>
    <row r="59" spans="2:9" ht="14.25">
      <c r="B59" s="227" t="s">
        <v>2093</v>
      </c>
      <c r="C59" s="50" t="s">
        <v>2310</v>
      </c>
      <c r="D59" s="41" t="s">
        <v>2311</v>
      </c>
      <c r="E59" s="41" t="s">
        <v>1456</v>
      </c>
      <c r="F59" s="31" t="s">
        <v>2312</v>
      </c>
      <c r="G59" s="320"/>
      <c r="H59" s="327"/>
      <c r="I59" s="2"/>
    </row>
    <row r="60" spans="2:9" ht="28.5">
      <c r="B60" s="227" t="s">
        <v>2096</v>
      </c>
      <c r="C60" s="50" t="s">
        <v>2313</v>
      </c>
      <c r="D60" s="41" t="s">
        <v>2314</v>
      </c>
      <c r="E60" s="41" t="s">
        <v>1457</v>
      </c>
      <c r="F60" s="31" t="s">
        <v>2315</v>
      </c>
      <c r="G60" s="320"/>
      <c r="H60" s="327"/>
      <c r="I60" s="2"/>
    </row>
    <row r="61" spans="2:9" ht="42.75">
      <c r="B61" s="225" t="s">
        <v>2098</v>
      </c>
      <c r="C61" s="338" t="s">
        <v>2316</v>
      </c>
      <c r="D61" s="339" t="s">
        <v>2317</v>
      </c>
      <c r="E61" s="339" t="s">
        <v>1447</v>
      </c>
      <c r="F61" s="340" t="s">
        <v>2318</v>
      </c>
      <c r="G61" s="332"/>
      <c r="H61" s="324"/>
      <c r="I61" s="2"/>
    </row>
    <row r="62" spans="2:9" ht="51.75" customHeight="1">
      <c r="B62" s="227" t="s">
        <v>2100</v>
      </c>
      <c r="C62" s="228" t="s">
        <v>2319</v>
      </c>
      <c r="D62" s="44" t="s">
        <v>2320</v>
      </c>
      <c r="E62" s="44" t="s">
        <v>1445</v>
      </c>
      <c r="F62" s="31" t="s">
        <v>2321</v>
      </c>
      <c r="G62" s="320">
        <f>IF((H62-H63-H64-H65&lt;&gt;0),"POGREŠKA","")</f>
      </c>
      <c r="H62" s="325"/>
      <c r="I62" s="2"/>
    </row>
    <row r="63" spans="2:9" ht="24" customHeight="1">
      <c r="B63" s="227" t="s">
        <v>2103</v>
      </c>
      <c r="C63" s="228" t="s">
        <v>2322</v>
      </c>
      <c r="D63" s="49" t="s">
        <v>2323</v>
      </c>
      <c r="E63" s="49" t="s">
        <v>1634</v>
      </c>
      <c r="F63" s="31" t="s">
        <v>2324</v>
      </c>
      <c r="G63" s="320"/>
      <c r="H63" s="326"/>
      <c r="I63" s="2"/>
    </row>
    <row r="64" spans="2:9" ht="49.5" customHeight="1">
      <c r="B64" s="227" t="s">
        <v>2106</v>
      </c>
      <c r="C64" s="228" t="s">
        <v>2325</v>
      </c>
      <c r="D64" s="49" t="s">
        <v>2326</v>
      </c>
      <c r="E64" s="49" t="s">
        <v>1449</v>
      </c>
      <c r="F64" s="31" t="s">
        <v>2324</v>
      </c>
      <c r="G64" s="320"/>
      <c r="H64" s="326"/>
      <c r="I64" s="2"/>
    </row>
    <row r="65" spans="2:9" ht="31.5" customHeight="1">
      <c r="B65" s="227" t="s">
        <v>2109</v>
      </c>
      <c r="C65" s="228" t="s">
        <v>2327</v>
      </c>
      <c r="D65" s="49" t="s">
        <v>2328</v>
      </c>
      <c r="E65" s="49" t="s">
        <v>1448</v>
      </c>
      <c r="F65" s="31" t="s">
        <v>2324</v>
      </c>
      <c r="G65" s="320"/>
      <c r="H65" s="326"/>
      <c r="I65" s="2"/>
    </row>
    <row r="66" spans="2:9" ht="28.5" hidden="1">
      <c r="B66" s="225" t="s">
        <v>2112</v>
      </c>
      <c r="C66" s="230" t="s">
        <v>2329</v>
      </c>
      <c r="D66" s="134" t="s">
        <v>2330</v>
      </c>
      <c r="E66" s="134"/>
      <c r="F66" s="133" t="s">
        <v>2331</v>
      </c>
      <c r="G66" s="332"/>
      <c r="H66" s="324"/>
      <c r="I66" s="2"/>
    </row>
    <row r="67" spans="2:9" ht="36" customHeight="1">
      <c r="B67" s="227" t="s">
        <v>2115</v>
      </c>
      <c r="C67" s="228" t="s">
        <v>2332</v>
      </c>
      <c r="D67" s="44" t="s">
        <v>2333</v>
      </c>
      <c r="E67" s="44" t="s">
        <v>1633</v>
      </c>
      <c r="F67" s="50" t="s">
        <v>2334</v>
      </c>
      <c r="G67" s="320">
        <f>IF((H67-H68-H69&lt;&gt;0),"POGREŠKA","")</f>
      </c>
      <c r="H67" s="352"/>
      <c r="I67" s="2"/>
    </row>
    <row r="68" spans="2:9" ht="14.25">
      <c r="B68" s="227" t="s">
        <v>2118</v>
      </c>
      <c r="C68" s="228" t="s">
        <v>2335</v>
      </c>
      <c r="D68" s="49" t="s">
        <v>2336</v>
      </c>
      <c r="E68" s="49" t="s">
        <v>1003</v>
      </c>
      <c r="F68" s="50" t="s">
        <v>2337</v>
      </c>
      <c r="G68" s="320"/>
      <c r="H68" s="352"/>
      <c r="I68" s="2"/>
    </row>
    <row r="69" spans="2:9" ht="28.5">
      <c r="B69" s="227" t="s">
        <v>2121</v>
      </c>
      <c r="C69" s="228" t="s">
        <v>2338</v>
      </c>
      <c r="D69" s="49" t="s">
        <v>2339</v>
      </c>
      <c r="E69" s="49" t="s">
        <v>1004</v>
      </c>
      <c r="F69" s="50" t="s">
        <v>2340</v>
      </c>
      <c r="G69" s="320"/>
      <c r="H69" s="352"/>
      <c r="I69" s="2"/>
    </row>
    <row r="70" spans="2:10" ht="29.25" thickBot="1">
      <c r="B70" s="362" t="s">
        <v>2124</v>
      </c>
      <c r="C70" s="363" t="s">
        <v>2341</v>
      </c>
      <c r="D70" s="364" t="s">
        <v>2342</v>
      </c>
      <c r="E70" s="364" t="s">
        <v>1450</v>
      </c>
      <c r="F70" s="365" t="s">
        <v>2343</v>
      </c>
      <c r="G70" s="366"/>
      <c r="H70" s="367"/>
      <c r="I70" s="51"/>
      <c r="J70" s="52"/>
    </row>
    <row r="71" spans="2:10" ht="14.25" hidden="1">
      <c r="B71" s="353" t="s">
        <v>2127</v>
      </c>
      <c r="C71" s="357" t="s">
        <v>2344</v>
      </c>
      <c r="D71" s="358" t="s">
        <v>2345</v>
      </c>
      <c r="E71" s="358"/>
      <c r="F71" s="359"/>
      <c r="G71" s="360"/>
      <c r="H71" s="361"/>
      <c r="I71" s="51"/>
      <c r="J71" s="52"/>
    </row>
    <row r="72" spans="2:10" ht="28.5" hidden="1">
      <c r="B72" s="225" t="s">
        <v>2130</v>
      </c>
      <c r="C72" s="343" t="s">
        <v>2346</v>
      </c>
      <c r="D72" s="346" t="s">
        <v>2347</v>
      </c>
      <c r="E72" s="346"/>
      <c r="F72" s="344" t="s">
        <v>2348</v>
      </c>
      <c r="G72" s="345"/>
      <c r="H72" s="341"/>
      <c r="I72" s="51"/>
      <c r="J72" s="52"/>
    </row>
    <row r="73" spans="2:10" ht="28.5" hidden="1">
      <c r="B73" s="225" t="s">
        <v>2133</v>
      </c>
      <c r="C73" s="343" t="s">
        <v>2349</v>
      </c>
      <c r="D73" s="346" t="s">
        <v>2350</v>
      </c>
      <c r="E73" s="346"/>
      <c r="F73" s="344" t="s">
        <v>2351</v>
      </c>
      <c r="G73" s="345"/>
      <c r="H73" s="341"/>
      <c r="I73" s="51"/>
      <c r="J73" s="52"/>
    </row>
    <row r="74" spans="2:10" ht="29.25" hidden="1" thickBot="1">
      <c r="B74" s="347" t="s">
        <v>2136</v>
      </c>
      <c r="C74" s="348" t="s">
        <v>2352</v>
      </c>
      <c r="D74" s="349" t="s">
        <v>2353</v>
      </c>
      <c r="E74" s="349"/>
      <c r="F74" s="350"/>
      <c r="G74" s="351"/>
      <c r="H74" s="342"/>
      <c r="I74" s="53"/>
      <c r="J74" s="54"/>
    </row>
    <row r="75" spans="3:9" ht="14.25">
      <c r="C75" s="55"/>
      <c r="D75" s="55"/>
      <c r="E75" s="55"/>
      <c r="H75" s="56"/>
      <c r="I75" s="2"/>
    </row>
  </sheetData>
  <sheetProtection/>
  <mergeCells count="1">
    <mergeCell ref="C2:H2"/>
  </mergeCells>
  <conditionalFormatting sqref="G4:G74">
    <cfRule type="containsText" priority="1" dxfId="1" operator="containsText" text="POGREŠKA">
      <formula>NOT(ISERROR(SEARCH("POGREŠKA",G4)))</formula>
    </cfRule>
  </conditionalFormatting>
  <printOptions/>
  <pageMargins left="0.7" right="0.7" top="0.75" bottom="0.75" header="0.3" footer="0.3"/>
  <pageSetup horizontalDpi="600" verticalDpi="600" orientation="portrait" paperSize="9" scale="37" r:id="rId1"/>
</worksheet>
</file>

<file path=xl/worksheets/sheet25.xml><?xml version="1.0" encoding="utf-8"?>
<worksheet xmlns="http://schemas.openxmlformats.org/spreadsheetml/2006/main" xmlns:r="http://schemas.openxmlformats.org/officeDocument/2006/relationships">
  <dimension ref="B2:I9"/>
  <sheetViews>
    <sheetView showGridLines="0" zoomScale="85" zoomScaleNormal="85" zoomScalePageLayoutView="0" workbookViewId="0" topLeftCell="A1">
      <selection activeCell="E4" sqref="E4"/>
    </sheetView>
  </sheetViews>
  <sheetFormatPr defaultColWidth="11.421875" defaultRowHeight="15"/>
  <cols>
    <col min="1" max="1" width="1.7109375" style="26" customWidth="1"/>
    <col min="2" max="2" width="8.140625" style="26" customWidth="1"/>
    <col min="3" max="3" width="10.140625" style="26" customWidth="1"/>
    <col min="4" max="4" width="47.8515625" style="2" hidden="1" customWidth="1"/>
    <col min="5" max="5" width="65.00390625" style="2" customWidth="1"/>
    <col min="6" max="6" width="34.140625" style="2" hidden="1" customWidth="1"/>
    <col min="7" max="7" width="12.28125" style="3" customWidth="1"/>
    <col min="8" max="8" width="14.7109375" style="57" customWidth="1"/>
    <col min="9" max="9" width="56.140625" style="57" customWidth="1"/>
    <col min="10" max="16384" width="11.421875" style="2" customWidth="1"/>
  </cols>
  <sheetData>
    <row r="1" ht="15" thickBot="1"/>
    <row r="2" spans="2:9" ht="14.25">
      <c r="B2" s="1611" t="s">
        <v>1675</v>
      </c>
      <c r="C2" s="1612"/>
      <c r="D2" s="1608"/>
      <c r="E2" s="1608"/>
      <c r="F2" s="1608"/>
      <c r="G2" s="1610"/>
      <c r="H2" s="58"/>
      <c r="I2" s="59"/>
    </row>
    <row r="3" spans="2:9" ht="15" thickBot="1">
      <c r="B3" s="60" t="s">
        <v>1499</v>
      </c>
      <c r="C3" s="60" t="s">
        <v>1500</v>
      </c>
      <c r="D3" s="61" t="s">
        <v>1921</v>
      </c>
      <c r="E3" s="61"/>
      <c r="F3" s="61" t="s">
        <v>1922</v>
      </c>
      <c r="G3" s="62" t="s">
        <v>1415</v>
      </c>
      <c r="H3" s="58"/>
      <c r="I3" s="59"/>
    </row>
    <row r="4" spans="2:9" ht="14.25">
      <c r="B4" s="241" t="s">
        <v>1923</v>
      </c>
      <c r="C4" s="242">
        <v>1</v>
      </c>
      <c r="D4" s="63" t="s">
        <v>2354</v>
      </c>
      <c r="E4" s="63" t="s">
        <v>1461</v>
      </c>
      <c r="F4" s="64" t="s">
        <v>2355</v>
      </c>
      <c r="G4" s="216" t="e">
        <f>'1.2 CA1'!I5/'1.3 CA2'!H4</f>
        <v>#DIV/0!</v>
      </c>
      <c r="H4" s="65"/>
      <c r="I4" s="59"/>
    </row>
    <row r="5" spans="2:9" ht="28.5">
      <c r="B5" s="243" t="s">
        <v>1926</v>
      </c>
      <c r="C5" s="244">
        <v>2</v>
      </c>
      <c r="D5" s="23" t="s">
        <v>2356</v>
      </c>
      <c r="E5" s="23" t="s">
        <v>1464</v>
      </c>
      <c r="F5" s="11"/>
      <c r="G5" s="217">
        <f>'1.2 CA1'!I5-('1.3 CA2'!H4*0.045)</f>
        <v>0</v>
      </c>
      <c r="H5" s="66"/>
      <c r="I5" s="59"/>
    </row>
    <row r="6" spans="2:9" ht="14.25">
      <c r="B6" s="243" t="s">
        <v>1929</v>
      </c>
      <c r="C6" s="244">
        <v>3</v>
      </c>
      <c r="D6" s="23" t="s">
        <v>2357</v>
      </c>
      <c r="E6" s="23" t="s">
        <v>1462</v>
      </c>
      <c r="F6" s="11" t="s">
        <v>2358</v>
      </c>
      <c r="G6" s="218" t="e">
        <f>('1.2 CA1'!I5+'1.2 CA1'!I56)/'1.3 CA2'!H4</f>
        <v>#DIV/0!</v>
      </c>
      <c r="H6" s="65"/>
      <c r="I6" s="59"/>
    </row>
    <row r="7" spans="2:9" ht="14.25">
      <c r="B7" s="243" t="s">
        <v>1932</v>
      </c>
      <c r="C7" s="244">
        <v>4</v>
      </c>
      <c r="D7" s="23" t="s">
        <v>2359</v>
      </c>
      <c r="E7" s="23" t="s">
        <v>1465</v>
      </c>
      <c r="F7" s="11"/>
      <c r="G7" s="217">
        <f>'1.2 CA1'!I5+'1.2 CA1'!I56-('1.3 CA2'!H4*0.06)</f>
        <v>0</v>
      </c>
      <c r="H7" s="65"/>
      <c r="I7" s="59"/>
    </row>
    <row r="8" spans="2:9" ht="14.25">
      <c r="B8" s="243" t="s">
        <v>1935</v>
      </c>
      <c r="C8" s="244">
        <v>5</v>
      </c>
      <c r="D8" s="23" t="s">
        <v>2360</v>
      </c>
      <c r="E8" s="23" t="s">
        <v>1463</v>
      </c>
      <c r="F8" s="11" t="s">
        <v>2361</v>
      </c>
      <c r="G8" s="218" t="e">
        <f>'1.2 CA1'!I4/'1.3 CA2'!H4</f>
        <v>#DIV/0!</v>
      </c>
      <c r="H8" s="65"/>
      <c r="I8" s="59"/>
    </row>
    <row r="9" spans="2:8" ht="15" thickBot="1">
      <c r="B9" s="245" t="s">
        <v>1938</v>
      </c>
      <c r="C9" s="246">
        <v>6</v>
      </c>
      <c r="D9" s="24" t="s">
        <v>2362</v>
      </c>
      <c r="E9" s="24" t="s">
        <v>1466</v>
      </c>
      <c r="F9" s="67"/>
      <c r="G9" s="219">
        <f>'1.2 CA1'!I4-('1.3 CA2'!H4*0.08)</f>
        <v>0</v>
      </c>
      <c r="H9" s="65"/>
    </row>
  </sheetData>
  <sheetProtection/>
  <mergeCells count="1">
    <mergeCell ref="B2:G2"/>
  </mergeCells>
  <printOptions/>
  <pageMargins left="0.7" right="0.7" top="0.75" bottom="0.75" header="0.3" footer="0.3"/>
  <pageSetup horizontalDpi="600" verticalDpi="600" orientation="landscape" paperSize="9" scale="60" r:id="rId1"/>
</worksheet>
</file>

<file path=xl/worksheets/sheet26.xml><?xml version="1.0" encoding="utf-8"?>
<worksheet xmlns="http://schemas.openxmlformats.org/spreadsheetml/2006/main" xmlns:r="http://schemas.openxmlformats.org/officeDocument/2006/relationships">
  <dimension ref="B1:M87"/>
  <sheetViews>
    <sheetView showGridLines="0" zoomScale="85" zoomScaleNormal="85" zoomScaleSheetLayoutView="55" zoomScalePageLayoutView="0" workbookViewId="0" topLeftCell="A1">
      <pane xSplit="4" ySplit="3" topLeftCell="E4" activePane="bottomRight" state="frozen"/>
      <selection pane="topLeft" activeCell="B2" sqref="B2:R2"/>
      <selection pane="topRight" activeCell="B2" sqref="B2:R2"/>
      <selection pane="bottomLeft" activeCell="B2" sqref="B2:R2"/>
      <selection pane="bottomRight" activeCell="E4" sqref="E4"/>
    </sheetView>
  </sheetViews>
  <sheetFormatPr defaultColWidth="11.421875" defaultRowHeight="15"/>
  <cols>
    <col min="1" max="1" width="2.28125" style="2" customWidth="1"/>
    <col min="2" max="2" width="7.28125" style="1" customWidth="1"/>
    <col min="3" max="3" width="10.57421875" style="1" customWidth="1"/>
    <col min="4" max="4" width="49.28125" style="2" hidden="1" customWidth="1"/>
    <col min="5" max="5" width="54.28125" style="2" customWidth="1"/>
    <col min="6" max="6" width="31.57421875" style="2" hidden="1" customWidth="1"/>
    <col min="7" max="7" width="31.57421875" style="2" customWidth="1"/>
    <col min="8" max="8" width="22.00390625" style="2" customWidth="1"/>
    <col min="9" max="9" width="17.140625" style="3" customWidth="1"/>
    <col min="10" max="10" width="26.28125" style="68" customWidth="1"/>
    <col min="11" max="16384" width="11.421875" style="2" customWidth="1"/>
  </cols>
  <sheetData>
    <row r="1" spans="2:3" ht="15" thickBot="1">
      <c r="B1" s="26"/>
      <c r="C1" s="26"/>
    </row>
    <row r="2" spans="2:10" ht="14.25">
      <c r="B2" s="1613" t="s">
        <v>1636</v>
      </c>
      <c r="C2" s="1614"/>
      <c r="D2" s="1614"/>
      <c r="E2" s="1614"/>
      <c r="F2" s="1614"/>
      <c r="G2" s="1614"/>
      <c r="H2" s="1614"/>
      <c r="I2" s="1615"/>
      <c r="J2" s="69"/>
    </row>
    <row r="3" spans="2:13" ht="15" thickBot="1">
      <c r="B3" s="70" t="s">
        <v>1499</v>
      </c>
      <c r="C3" s="27" t="s">
        <v>1500</v>
      </c>
      <c r="D3" s="27" t="s">
        <v>1921</v>
      </c>
      <c r="E3" s="27" t="s">
        <v>2547</v>
      </c>
      <c r="F3" s="27" t="s">
        <v>1922</v>
      </c>
      <c r="G3" s="151" t="s">
        <v>2548</v>
      </c>
      <c r="H3" s="151" t="s">
        <v>1416</v>
      </c>
      <c r="I3" s="28" t="s">
        <v>1415</v>
      </c>
      <c r="J3" s="71"/>
      <c r="K3" s="26"/>
      <c r="L3" s="26"/>
      <c r="M3" s="26"/>
    </row>
    <row r="4" spans="2:13" ht="15" thickBot="1">
      <c r="B4" s="72" t="s">
        <v>1530</v>
      </c>
      <c r="C4" s="73"/>
      <c r="D4" s="74"/>
      <c r="E4" s="74"/>
      <c r="F4" s="74"/>
      <c r="G4" s="152"/>
      <c r="H4" s="152"/>
      <c r="I4" s="75"/>
      <c r="J4" s="76"/>
      <c r="K4" s="26"/>
      <c r="L4" s="26"/>
      <c r="M4" s="26"/>
    </row>
    <row r="5" spans="2:10" ht="14.25">
      <c r="B5" s="247" t="s">
        <v>1923</v>
      </c>
      <c r="C5" s="248">
        <v>1</v>
      </c>
      <c r="D5" s="164" t="s">
        <v>2363</v>
      </c>
      <c r="E5" s="164" t="s">
        <v>1467</v>
      </c>
      <c r="F5" s="77"/>
      <c r="G5" s="153"/>
      <c r="H5" s="155">
        <f>IF((I5-I6-I7-I8&lt;&gt;0),"POGREŠKA","")</f>
      </c>
      <c r="I5" s="160"/>
      <c r="J5" s="78"/>
    </row>
    <row r="6" spans="2:10" ht="28.5">
      <c r="B6" s="249" t="s">
        <v>1926</v>
      </c>
      <c r="C6" s="250" t="str">
        <f>C$5&amp;".1"</f>
        <v>1.1</v>
      </c>
      <c r="D6" s="7" t="s">
        <v>2364</v>
      </c>
      <c r="E6" s="7" t="s">
        <v>1468</v>
      </c>
      <c r="F6" s="79" t="s">
        <v>2365</v>
      </c>
      <c r="G6" s="154" t="s">
        <v>1475</v>
      </c>
      <c r="H6" s="156"/>
      <c r="I6" s="159"/>
      <c r="J6" s="78"/>
    </row>
    <row r="7" spans="2:10" ht="42.75">
      <c r="B7" s="247" t="s">
        <v>1929</v>
      </c>
      <c r="C7" s="250" t="str">
        <f>C$5&amp;".2"</f>
        <v>1.2</v>
      </c>
      <c r="D7" s="7" t="s">
        <v>2366</v>
      </c>
      <c r="E7" s="7" t="s">
        <v>1470</v>
      </c>
      <c r="F7" s="11" t="s">
        <v>2031</v>
      </c>
      <c r="G7" s="101" t="s">
        <v>2576</v>
      </c>
      <c r="H7" s="110"/>
      <c r="I7" s="159"/>
      <c r="J7" s="78"/>
    </row>
    <row r="8" spans="2:10" ht="42.75">
      <c r="B8" s="249" t="s">
        <v>1932</v>
      </c>
      <c r="C8" s="250" t="str">
        <f>C$5&amp;".3"</f>
        <v>1.3</v>
      </c>
      <c r="D8" s="7" t="s">
        <v>2367</v>
      </c>
      <c r="E8" s="7" t="s">
        <v>1469</v>
      </c>
      <c r="F8" s="11" t="s">
        <v>2067</v>
      </c>
      <c r="G8" s="101" t="s">
        <v>2587</v>
      </c>
      <c r="H8" s="110"/>
      <c r="I8" s="159"/>
      <c r="J8" s="78"/>
    </row>
    <row r="9" spans="2:10" ht="14.25">
      <c r="B9" s="247" t="s">
        <v>1935</v>
      </c>
      <c r="C9" s="250">
        <v>2</v>
      </c>
      <c r="D9" s="23" t="s">
        <v>2368</v>
      </c>
      <c r="E9" s="23" t="s">
        <v>1476</v>
      </c>
      <c r="F9" s="11"/>
      <c r="G9" s="101"/>
      <c r="H9" s="110">
        <f>IF((I9-I10-I11&lt;&gt;0),"POGREŠKA","")</f>
      </c>
      <c r="I9" s="159"/>
      <c r="J9" s="78"/>
    </row>
    <row r="10" spans="2:10" ht="42.75">
      <c r="B10" s="249" t="s">
        <v>1938</v>
      </c>
      <c r="C10" s="250" t="str">
        <f>C$9&amp;".1"</f>
        <v>2.1</v>
      </c>
      <c r="D10" s="7" t="s">
        <v>2369</v>
      </c>
      <c r="E10" s="7" t="s">
        <v>1471</v>
      </c>
      <c r="F10" s="11" t="s">
        <v>2370</v>
      </c>
      <c r="G10" s="101" t="s">
        <v>1477</v>
      </c>
      <c r="H10" s="110"/>
      <c r="I10" s="159"/>
      <c r="J10" s="78"/>
    </row>
    <row r="11" spans="2:10" ht="42.75">
      <c r="B11" s="247" t="s">
        <v>1941</v>
      </c>
      <c r="C11" s="250" t="str">
        <f>C$9&amp;".2"</f>
        <v>2.2</v>
      </c>
      <c r="D11" s="7" t="s">
        <v>2371</v>
      </c>
      <c r="E11" s="7" t="s">
        <v>1472</v>
      </c>
      <c r="F11" s="11" t="s">
        <v>2372</v>
      </c>
      <c r="G11" s="101" t="s">
        <v>1478</v>
      </c>
      <c r="H11" s="110">
        <f>IF((I11-I12-I13&lt;&gt;0),"POGREŠKA","")</f>
      </c>
      <c r="I11" s="159"/>
      <c r="J11" s="78"/>
    </row>
    <row r="12" spans="2:10" ht="57">
      <c r="B12" s="249" t="s">
        <v>1944</v>
      </c>
      <c r="C12" s="250" t="str">
        <f>C$11&amp;".1"</f>
        <v>2.2.1</v>
      </c>
      <c r="D12" s="165" t="s">
        <v>2373</v>
      </c>
      <c r="E12" s="165" t="s">
        <v>1473</v>
      </c>
      <c r="F12" s="11" t="s">
        <v>2374</v>
      </c>
      <c r="G12" s="101" t="s">
        <v>1479</v>
      </c>
      <c r="H12" s="110">
        <f>IF(('1.5 CA4'!I7+'1.2 CA1'!I40-'1.5 CA4'!I12&lt;&gt;0),"POGREŠKA","")</f>
      </c>
      <c r="I12" s="159"/>
      <c r="J12" s="78"/>
    </row>
    <row r="13" spans="2:10" ht="57.75" thickBot="1">
      <c r="B13" s="247" t="s">
        <v>1947</v>
      </c>
      <c r="C13" s="251" t="str">
        <f>C$11&amp;".2"</f>
        <v>2.2.2</v>
      </c>
      <c r="D13" s="7" t="s">
        <v>2375</v>
      </c>
      <c r="E13" s="165" t="s">
        <v>1474</v>
      </c>
      <c r="F13" s="18" t="s">
        <v>2374</v>
      </c>
      <c r="G13" s="101" t="s">
        <v>1479</v>
      </c>
      <c r="H13" s="112"/>
      <c r="I13" s="161"/>
      <c r="J13" s="78"/>
    </row>
    <row r="14" spans="2:10" ht="15" hidden="1" thickBot="1">
      <c r="B14" s="80" t="s">
        <v>2376</v>
      </c>
      <c r="C14" s="81"/>
      <c r="D14" s="166"/>
      <c r="E14" s="166"/>
      <c r="F14" s="81"/>
      <c r="G14" s="81"/>
      <c r="H14" s="157"/>
      <c r="I14" s="162"/>
      <c r="J14" s="76"/>
    </row>
    <row r="15" spans="2:10" ht="43.5" hidden="1" thickBot="1">
      <c r="B15" s="168" t="s">
        <v>1950</v>
      </c>
      <c r="C15" s="169">
        <v>3</v>
      </c>
      <c r="D15" s="170" t="s">
        <v>2377</v>
      </c>
      <c r="E15" s="170" t="s">
        <v>1480</v>
      </c>
      <c r="F15" s="171" t="s">
        <v>2378</v>
      </c>
      <c r="G15" s="172" t="s">
        <v>1489</v>
      </c>
      <c r="H15" s="173"/>
      <c r="I15" s="174"/>
      <c r="J15" s="82"/>
    </row>
    <row r="16" spans="2:10" ht="43.5" hidden="1" thickBot="1">
      <c r="B16" s="175" t="s">
        <v>1953</v>
      </c>
      <c r="C16" s="176" t="str">
        <f>C$15&amp;".1"</f>
        <v>3.1</v>
      </c>
      <c r="D16" s="177" t="s">
        <v>2379</v>
      </c>
      <c r="E16" s="177" t="s">
        <v>1483</v>
      </c>
      <c r="F16" s="178" t="s">
        <v>2380</v>
      </c>
      <c r="G16" s="179"/>
      <c r="H16" s="180"/>
      <c r="I16" s="181"/>
      <c r="J16" s="83"/>
    </row>
    <row r="17" spans="2:10" ht="15" hidden="1" thickBot="1">
      <c r="B17" s="175" t="s">
        <v>1956</v>
      </c>
      <c r="C17" s="176" t="str">
        <f>C$16&amp;".1"</f>
        <v>3.1.1</v>
      </c>
      <c r="D17" s="177" t="s">
        <v>2381</v>
      </c>
      <c r="E17" s="177" t="s">
        <v>1481</v>
      </c>
      <c r="F17" s="178" t="s">
        <v>2380</v>
      </c>
      <c r="G17" s="179"/>
      <c r="H17" s="180"/>
      <c r="I17" s="181"/>
      <c r="J17" s="83"/>
    </row>
    <row r="18" spans="2:10" ht="29.25" hidden="1" thickBot="1">
      <c r="B18" s="175" t="s">
        <v>1959</v>
      </c>
      <c r="C18" s="176" t="str">
        <f>C$16&amp;".2"</f>
        <v>3.1.2</v>
      </c>
      <c r="D18" s="177" t="s">
        <v>2382</v>
      </c>
      <c r="E18" s="177" t="s">
        <v>1482</v>
      </c>
      <c r="F18" s="178" t="s">
        <v>2380</v>
      </c>
      <c r="G18" s="179"/>
      <c r="H18" s="180"/>
      <c r="I18" s="181"/>
      <c r="J18" s="83"/>
    </row>
    <row r="19" spans="2:10" ht="72" hidden="1" thickBot="1">
      <c r="B19" s="175" t="s">
        <v>1962</v>
      </c>
      <c r="C19" s="176" t="str">
        <f>C$15&amp;".2"</f>
        <v>3.2</v>
      </c>
      <c r="D19" s="177" t="s">
        <v>2383</v>
      </c>
      <c r="E19" s="177" t="s">
        <v>1484</v>
      </c>
      <c r="F19" s="178" t="s">
        <v>2384</v>
      </c>
      <c r="G19" s="179"/>
      <c r="H19" s="180"/>
      <c r="I19" s="181"/>
      <c r="J19" s="83"/>
    </row>
    <row r="20" spans="2:10" ht="29.25" hidden="1" thickBot="1">
      <c r="B20" s="175" t="s">
        <v>1965</v>
      </c>
      <c r="C20" s="176">
        <v>4</v>
      </c>
      <c r="D20" s="182" t="s">
        <v>2385</v>
      </c>
      <c r="E20" s="182" t="s">
        <v>1485</v>
      </c>
      <c r="F20" s="178" t="s">
        <v>2386</v>
      </c>
      <c r="G20" s="179"/>
      <c r="H20" s="180"/>
      <c r="I20" s="181"/>
      <c r="J20" s="83"/>
    </row>
    <row r="21" spans="2:10" ht="43.5" hidden="1" thickBot="1">
      <c r="B21" s="175" t="s">
        <v>1968</v>
      </c>
      <c r="C21" s="176">
        <v>5</v>
      </c>
      <c r="D21" s="182" t="s">
        <v>2387</v>
      </c>
      <c r="E21" s="182" t="s">
        <v>1488</v>
      </c>
      <c r="F21" s="178" t="s">
        <v>2181</v>
      </c>
      <c r="G21" s="179" t="s">
        <v>1394</v>
      </c>
      <c r="H21" s="180"/>
      <c r="I21" s="181"/>
      <c r="J21" s="83"/>
    </row>
    <row r="22" spans="2:10" ht="29.25" hidden="1" thickBot="1">
      <c r="B22" s="175" t="s">
        <v>1971</v>
      </c>
      <c r="C22" s="176">
        <v>6</v>
      </c>
      <c r="D22" s="183" t="s">
        <v>2388</v>
      </c>
      <c r="E22" s="183" t="s">
        <v>1486</v>
      </c>
      <c r="F22" s="178" t="s">
        <v>2184</v>
      </c>
      <c r="G22" s="179" t="s">
        <v>1395</v>
      </c>
      <c r="H22" s="180"/>
      <c r="I22" s="181"/>
      <c r="J22" s="83"/>
    </row>
    <row r="23" spans="2:10" ht="43.5" hidden="1" thickBot="1">
      <c r="B23" s="168" t="s">
        <v>1974</v>
      </c>
      <c r="C23" s="184">
        <v>7</v>
      </c>
      <c r="D23" s="182" t="s">
        <v>2389</v>
      </c>
      <c r="E23" s="182" t="s">
        <v>1487</v>
      </c>
      <c r="F23" s="178" t="s">
        <v>2184</v>
      </c>
      <c r="G23" s="179" t="s">
        <v>1395</v>
      </c>
      <c r="H23" s="180"/>
      <c r="I23" s="181"/>
      <c r="J23" s="83"/>
    </row>
    <row r="24" spans="2:10" ht="15" thickBot="1">
      <c r="B24" s="80" t="s">
        <v>1531</v>
      </c>
      <c r="C24" s="81"/>
      <c r="D24" s="166"/>
      <c r="E24" s="166"/>
      <c r="F24" s="81"/>
      <c r="G24" s="81"/>
      <c r="H24" s="157"/>
      <c r="I24" s="162"/>
      <c r="J24" s="76"/>
    </row>
    <row r="25" spans="2:10" ht="42.75">
      <c r="B25" s="275">
        <v>190</v>
      </c>
      <c r="C25" s="276">
        <v>8</v>
      </c>
      <c r="D25" s="7" t="s">
        <v>2390</v>
      </c>
      <c r="E25" s="165" t="s">
        <v>1491</v>
      </c>
      <c r="F25" s="277" t="s">
        <v>2391</v>
      </c>
      <c r="G25" s="278" t="s">
        <v>1527</v>
      </c>
      <c r="H25" s="279"/>
      <c r="I25" s="185">
        <f>('1.2 CA1'!I6+'1.2 CA1'!I16+'1.2 CA1'!I21+'1.2 CA1'!I23+'1.2 CA1'!I24+'1.2 CA1'!I26+'1.2 CA1'!I28+'1.2 CA1'!I33+'1.2 CA1'!I37+'1.2 CA1'!I40+'1.2 CA1'!I41+'1.2 CA1'!I42+'1.2 CA1'!I46+'1.2 CA1'!I48+'1.2 CA1'!I49+'1.2 CA1'!I50)*0.1</f>
        <v>0</v>
      </c>
      <c r="J25" s="84"/>
    </row>
    <row r="26" spans="2:10" ht="28.5">
      <c r="B26" s="280">
        <v>200</v>
      </c>
      <c r="C26" s="281">
        <v>9</v>
      </c>
      <c r="D26" s="7" t="s">
        <v>2392</v>
      </c>
      <c r="E26" s="165" t="s">
        <v>1676</v>
      </c>
      <c r="F26" s="7" t="s">
        <v>2393</v>
      </c>
      <c r="G26" s="99" t="s">
        <v>1678</v>
      </c>
      <c r="H26" s="110"/>
      <c r="I26" s="186">
        <f>I25+('1.2 CA1'!I47+'1.2 CA1'!I51)*0.1</f>
        <v>0</v>
      </c>
      <c r="J26" s="84"/>
    </row>
    <row r="27" spans="2:10" ht="28.5">
      <c r="B27" s="280">
        <v>210</v>
      </c>
      <c r="C27" s="281">
        <v>10</v>
      </c>
      <c r="D27" s="7" t="s">
        <v>2394</v>
      </c>
      <c r="E27" s="165" t="s">
        <v>1677</v>
      </c>
      <c r="F27" s="7" t="s">
        <v>2073</v>
      </c>
      <c r="G27" s="99" t="s">
        <v>1678</v>
      </c>
      <c r="H27" s="110"/>
      <c r="I27" s="186">
        <f>15%*I26/10%</f>
        <v>0</v>
      </c>
      <c r="J27" s="84"/>
    </row>
    <row r="28" spans="2:10" ht="43.5" thickBot="1">
      <c r="B28" s="282">
        <v>220</v>
      </c>
      <c r="C28" s="283">
        <v>11</v>
      </c>
      <c r="D28" s="285" t="s">
        <v>2395</v>
      </c>
      <c r="E28" s="286" t="s">
        <v>1526</v>
      </c>
      <c r="F28" s="67" t="s">
        <v>2396</v>
      </c>
      <c r="G28" s="103" t="s">
        <v>1528</v>
      </c>
      <c r="H28" s="284"/>
      <c r="I28" s="187">
        <f>'1.2 CA1'!I5+'1.2 CA1'!I56+MIN('1.2 CA1'!I78,('1.2 CA1'!I4*0.25))</f>
        <v>0</v>
      </c>
      <c r="J28" s="84"/>
    </row>
    <row r="29" spans="2:10" ht="15" thickBot="1">
      <c r="B29" s="80" t="s">
        <v>1532</v>
      </c>
      <c r="C29" s="81"/>
      <c r="D29" s="166"/>
      <c r="E29" s="166"/>
      <c r="F29" s="81"/>
      <c r="G29" s="81"/>
      <c r="H29" s="157"/>
      <c r="I29" s="162"/>
      <c r="J29" s="76"/>
    </row>
    <row r="30" spans="2:10" ht="38.25">
      <c r="B30" s="280">
        <v>230</v>
      </c>
      <c r="C30" s="287">
        <v>12</v>
      </c>
      <c r="D30" s="288" t="s">
        <v>2397</v>
      </c>
      <c r="E30" s="288" t="s">
        <v>1492</v>
      </c>
      <c r="F30" s="11" t="s">
        <v>2398</v>
      </c>
      <c r="G30" s="101" t="s">
        <v>1533</v>
      </c>
      <c r="H30" s="110">
        <f>IF((I30-I31-I34&lt;&gt;0),"POGREŠKA","")</f>
      </c>
      <c r="I30" s="289"/>
      <c r="J30" s="84"/>
    </row>
    <row r="31" spans="2:10" ht="42.75">
      <c r="B31" s="290">
        <v>240</v>
      </c>
      <c r="C31" s="291" t="str">
        <f>C30&amp;".1"</f>
        <v>12.1</v>
      </c>
      <c r="D31" s="292" t="s">
        <v>2399</v>
      </c>
      <c r="E31" s="292" t="s">
        <v>1493</v>
      </c>
      <c r="F31" s="9" t="s">
        <v>2400</v>
      </c>
      <c r="G31" s="100" t="s">
        <v>1534</v>
      </c>
      <c r="H31" s="111">
        <f>IF((I31-I32-I33&lt;&gt;0),"POGREŠKA","")</f>
      </c>
      <c r="I31" s="289"/>
      <c r="J31" s="84"/>
    </row>
    <row r="32" spans="2:10" ht="38.25">
      <c r="B32" s="290">
        <v>250</v>
      </c>
      <c r="C32" s="291" t="str">
        <f>C31&amp;".1"</f>
        <v>12.1.1</v>
      </c>
      <c r="D32" s="292" t="s">
        <v>2401</v>
      </c>
      <c r="E32" s="292" t="s">
        <v>1494</v>
      </c>
      <c r="F32" s="9" t="s">
        <v>2402</v>
      </c>
      <c r="G32" s="100" t="s">
        <v>1535</v>
      </c>
      <c r="H32" s="111"/>
      <c r="I32" s="293"/>
      <c r="J32" s="84"/>
    </row>
    <row r="33" spans="2:10" ht="25.5">
      <c r="B33" s="290">
        <v>260</v>
      </c>
      <c r="C33" s="291" t="str">
        <f>C31&amp;".2"</f>
        <v>12.1.2</v>
      </c>
      <c r="D33" s="294" t="s">
        <v>2403</v>
      </c>
      <c r="E33" s="292" t="s">
        <v>1495</v>
      </c>
      <c r="F33" s="9" t="s">
        <v>2404</v>
      </c>
      <c r="G33" s="100" t="s">
        <v>1536</v>
      </c>
      <c r="H33" s="111">
        <f>IF(I33&gt;0,"POGREŠKA","")</f>
      </c>
      <c r="I33" s="293"/>
      <c r="J33" s="84"/>
    </row>
    <row r="34" spans="2:10" ht="38.25">
      <c r="B34" s="290">
        <v>270</v>
      </c>
      <c r="C34" s="291" t="str">
        <f>C30&amp;".2"</f>
        <v>12.2</v>
      </c>
      <c r="D34" s="292" t="s">
        <v>2405</v>
      </c>
      <c r="E34" s="292" t="s">
        <v>1498</v>
      </c>
      <c r="F34" s="9" t="s">
        <v>2406</v>
      </c>
      <c r="G34" s="100" t="s">
        <v>1537</v>
      </c>
      <c r="H34" s="111">
        <f>IF((I34-I35-I36&lt;&gt;0),"POGREŠKA","")</f>
      </c>
      <c r="I34" s="289"/>
      <c r="J34" s="84"/>
    </row>
    <row r="35" spans="2:10" ht="38.25">
      <c r="B35" s="290">
        <v>280</v>
      </c>
      <c r="C35" s="291" t="str">
        <f>C34&amp;".1"</f>
        <v>12.2.1</v>
      </c>
      <c r="D35" s="292" t="s">
        <v>2407</v>
      </c>
      <c r="E35" s="292" t="s">
        <v>1496</v>
      </c>
      <c r="F35" s="9" t="s">
        <v>2408</v>
      </c>
      <c r="G35" s="100" t="s">
        <v>1538</v>
      </c>
      <c r="H35" s="111"/>
      <c r="I35" s="295"/>
      <c r="J35" s="83"/>
    </row>
    <row r="36" spans="2:10" ht="25.5">
      <c r="B36" s="290">
        <v>290</v>
      </c>
      <c r="C36" s="291" t="str">
        <f>C34&amp;".2"</f>
        <v>12.2.2</v>
      </c>
      <c r="D36" s="294" t="s">
        <v>2409</v>
      </c>
      <c r="E36" s="292" t="s">
        <v>1497</v>
      </c>
      <c r="F36" s="11" t="s">
        <v>2410</v>
      </c>
      <c r="G36" s="101" t="s">
        <v>1539</v>
      </c>
      <c r="H36" s="111">
        <f>IF(I36&gt;0,"POGREŠKA","")</f>
      </c>
      <c r="I36" s="293"/>
      <c r="J36" s="83"/>
    </row>
    <row r="37" spans="2:10" ht="38.25">
      <c r="B37" s="290">
        <v>300</v>
      </c>
      <c r="C37" s="281">
        <v>13</v>
      </c>
      <c r="D37" s="288" t="s">
        <v>2411</v>
      </c>
      <c r="E37" s="288" t="s">
        <v>1540</v>
      </c>
      <c r="F37" s="11" t="s">
        <v>2412</v>
      </c>
      <c r="G37" s="101" t="s">
        <v>1545</v>
      </c>
      <c r="H37" s="110">
        <f>IF((I37-I38-I41&lt;&gt;0),"POGREŠKA","")</f>
      </c>
      <c r="I37" s="289"/>
      <c r="J37" s="84"/>
    </row>
    <row r="38" spans="2:10" ht="42.75">
      <c r="B38" s="290">
        <v>310</v>
      </c>
      <c r="C38" s="291" t="str">
        <f>C37&amp;".1"</f>
        <v>13.1</v>
      </c>
      <c r="D38" s="292" t="s">
        <v>2413</v>
      </c>
      <c r="E38" s="292" t="s">
        <v>1541</v>
      </c>
      <c r="F38" s="11" t="s">
        <v>2414</v>
      </c>
      <c r="G38" s="101" t="s">
        <v>1546</v>
      </c>
      <c r="H38" s="111">
        <f>IF((I38-I39-I40&lt;&gt;0),"POGREŠKA","")</f>
      </c>
      <c r="I38" s="289"/>
      <c r="J38" s="84"/>
    </row>
    <row r="39" spans="2:10" ht="38.25">
      <c r="B39" s="290">
        <v>320</v>
      </c>
      <c r="C39" s="291" t="str">
        <f>C38&amp;".1"</f>
        <v>13.1.1</v>
      </c>
      <c r="D39" s="292" t="s">
        <v>2415</v>
      </c>
      <c r="E39" s="292" t="s">
        <v>1542</v>
      </c>
      <c r="F39" s="11" t="s">
        <v>2416</v>
      </c>
      <c r="G39" s="101" t="s">
        <v>1547</v>
      </c>
      <c r="H39" s="111"/>
      <c r="I39" s="293"/>
      <c r="J39" s="84"/>
    </row>
    <row r="40" spans="2:10" ht="25.5">
      <c r="B40" s="290">
        <v>330</v>
      </c>
      <c r="C40" s="291" t="str">
        <f>C38&amp;".2"</f>
        <v>13.1.2</v>
      </c>
      <c r="D40" s="294" t="s">
        <v>2403</v>
      </c>
      <c r="E40" s="292" t="s">
        <v>1495</v>
      </c>
      <c r="F40" s="11" t="s">
        <v>2417</v>
      </c>
      <c r="G40" s="101" t="s">
        <v>1548</v>
      </c>
      <c r="H40" s="111">
        <f>IF(I40&gt;0,"POGREŠKA","")</f>
      </c>
      <c r="I40" s="293"/>
      <c r="J40" s="84"/>
    </row>
    <row r="41" spans="2:10" ht="25.5">
      <c r="B41" s="290">
        <v>340</v>
      </c>
      <c r="C41" s="291" t="str">
        <f>C37&amp;".2"</f>
        <v>13.2</v>
      </c>
      <c r="D41" s="292" t="s">
        <v>2418</v>
      </c>
      <c r="E41" s="292" t="s">
        <v>1543</v>
      </c>
      <c r="F41" s="11" t="s">
        <v>2419</v>
      </c>
      <c r="G41" s="101" t="s">
        <v>1549</v>
      </c>
      <c r="H41" s="111">
        <f>IF((I41-I42-I43&lt;&gt;0),"POGREŠKA","")</f>
      </c>
      <c r="I41" s="289"/>
      <c r="J41" s="85"/>
    </row>
    <row r="42" spans="2:10" ht="38.25">
      <c r="B42" s="290">
        <v>350</v>
      </c>
      <c r="C42" s="291" t="str">
        <f>C41&amp;".1"</f>
        <v>13.2.1</v>
      </c>
      <c r="D42" s="292" t="s">
        <v>2420</v>
      </c>
      <c r="E42" s="292" t="s">
        <v>1544</v>
      </c>
      <c r="F42" s="11" t="s">
        <v>2421</v>
      </c>
      <c r="G42" s="101" t="s">
        <v>1550</v>
      </c>
      <c r="H42" s="111"/>
      <c r="I42" s="293"/>
      <c r="J42" s="83"/>
    </row>
    <row r="43" spans="2:10" ht="25.5">
      <c r="B43" s="290">
        <v>360</v>
      </c>
      <c r="C43" s="291" t="str">
        <f>C41&amp;".2"</f>
        <v>13.2.2</v>
      </c>
      <c r="D43" s="294" t="s">
        <v>2409</v>
      </c>
      <c r="E43" s="292" t="s">
        <v>1497</v>
      </c>
      <c r="F43" s="11" t="s">
        <v>2422</v>
      </c>
      <c r="G43" s="101" t="s">
        <v>1551</v>
      </c>
      <c r="H43" s="111">
        <f>IF(I43&gt;0,"POGREŠKA","")</f>
      </c>
      <c r="I43" s="293"/>
      <c r="J43" s="83"/>
    </row>
    <row r="44" spans="2:10" ht="38.25">
      <c r="B44" s="290">
        <v>370</v>
      </c>
      <c r="C44" s="297">
        <v>14</v>
      </c>
      <c r="D44" s="298" t="s">
        <v>2423</v>
      </c>
      <c r="E44" s="288" t="s">
        <v>1552</v>
      </c>
      <c r="F44" s="11" t="s">
        <v>2424</v>
      </c>
      <c r="G44" s="17" t="s">
        <v>1557</v>
      </c>
      <c r="H44" s="110">
        <f>IF((I44-I45-I48&lt;&gt;0),"POGREŠKA","")</f>
      </c>
      <c r="I44" s="289"/>
      <c r="J44" s="84"/>
    </row>
    <row r="45" spans="2:10" ht="42.75">
      <c r="B45" s="290">
        <v>380</v>
      </c>
      <c r="C45" s="281" t="str">
        <f>C44&amp;".1"</f>
        <v>14.1</v>
      </c>
      <c r="D45" s="294" t="s">
        <v>2425</v>
      </c>
      <c r="E45" s="292" t="s">
        <v>1553</v>
      </c>
      <c r="F45" s="11" t="s">
        <v>2426</v>
      </c>
      <c r="G45" s="17" t="s">
        <v>1558</v>
      </c>
      <c r="H45" s="111">
        <f>IF((I45-I46-I47&lt;&gt;0),"POGREŠKA","")</f>
      </c>
      <c r="I45" s="289"/>
      <c r="J45" s="84"/>
    </row>
    <row r="46" spans="2:10" ht="38.25">
      <c r="B46" s="290">
        <v>390</v>
      </c>
      <c r="C46" s="281" t="str">
        <f>C45&amp;".1"</f>
        <v>14.1.1</v>
      </c>
      <c r="D46" s="294" t="s">
        <v>2427</v>
      </c>
      <c r="E46" s="292" t="s">
        <v>1554</v>
      </c>
      <c r="F46" s="11" t="s">
        <v>2428</v>
      </c>
      <c r="G46" s="17" t="s">
        <v>1559</v>
      </c>
      <c r="H46" s="111"/>
      <c r="I46" s="293"/>
      <c r="J46" s="84"/>
    </row>
    <row r="47" spans="2:10" ht="25.5">
      <c r="B47" s="290">
        <v>400</v>
      </c>
      <c r="C47" s="281" t="str">
        <f>C45&amp;".2"</f>
        <v>14.1.2</v>
      </c>
      <c r="D47" s="294" t="s">
        <v>2403</v>
      </c>
      <c r="E47" s="292" t="s">
        <v>1495</v>
      </c>
      <c r="F47" s="11" t="s">
        <v>2429</v>
      </c>
      <c r="G47" s="17" t="s">
        <v>1560</v>
      </c>
      <c r="H47" s="111">
        <f>IF(I47&gt;0,"POGREŠKA","")</f>
      </c>
      <c r="I47" s="293"/>
      <c r="J47" s="84"/>
    </row>
    <row r="48" spans="2:10" ht="25.5">
      <c r="B48" s="290">
        <v>410</v>
      </c>
      <c r="C48" s="281" t="str">
        <f>C44&amp;".2"</f>
        <v>14.2</v>
      </c>
      <c r="D48" s="294" t="s">
        <v>2430</v>
      </c>
      <c r="E48" s="292" t="s">
        <v>1555</v>
      </c>
      <c r="F48" s="11" t="s">
        <v>2431</v>
      </c>
      <c r="G48" s="17" t="s">
        <v>1561</v>
      </c>
      <c r="H48" s="111">
        <f>IF((I48-I49-I50&lt;&gt;0),"POGREŠKA","")</f>
      </c>
      <c r="I48" s="289"/>
      <c r="J48" s="84"/>
    </row>
    <row r="49" spans="2:10" ht="38.25">
      <c r="B49" s="290">
        <v>420</v>
      </c>
      <c r="C49" s="281" t="str">
        <f>C48&amp;".1"</f>
        <v>14.2.1</v>
      </c>
      <c r="D49" s="294" t="s">
        <v>2432</v>
      </c>
      <c r="E49" s="292" t="s">
        <v>1556</v>
      </c>
      <c r="F49" s="11" t="s">
        <v>2433</v>
      </c>
      <c r="G49" s="101" t="s">
        <v>1562</v>
      </c>
      <c r="H49" s="111"/>
      <c r="I49" s="293"/>
      <c r="J49" s="83"/>
    </row>
    <row r="50" spans="2:10" ht="26.25" thickBot="1">
      <c r="B50" s="280">
        <v>430</v>
      </c>
      <c r="C50" s="283" t="str">
        <f>C48&amp;".2"</f>
        <v>14.2.2</v>
      </c>
      <c r="D50" s="294" t="s">
        <v>2409</v>
      </c>
      <c r="E50" s="292" t="s">
        <v>1497</v>
      </c>
      <c r="F50" s="11" t="s">
        <v>2434</v>
      </c>
      <c r="G50" s="101" t="s">
        <v>1563</v>
      </c>
      <c r="H50" s="111">
        <f>IF(I50&gt;0,"POGREŠKA","")</f>
      </c>
      <c r="I50" s="293"/>
      <c r="J50" s="83"/>
    </row>
    <row r="51" spans="2:10" ht="15" thickBot="1">
      <c r="B51" s="80" t="s">
        <v>1579</v>
      </c>
      <c r="C51" s="81"/>
      <c r="D51" s="166"/>
      <c r="E51" s="166"/>
      <c r="F51" s="81"/>
      <c r="G51" s="81"/>
      <c r="H51" s="157"/>
      <c r="I51" s="162"/>
      <c r="J51" s="76"/>
    </row>
    <row r="52" spans="2:10" ht="38.25">
      <c r="B52" s="280">
        <v>440</v>
      </c>
      <c r="C52" s="287">
        <v>15</v>
      </c>
      <c r="D52" s="288" t="s">
        <v>2435</v>
      </c>
      <c r="E52" s="288" t="s">
        <v>1564</v>
      </c>
      <c r="F52" s="11" t="s">
        <v>2436</v>
      </c>
      <c r="G52" s="101" t="s">
        <v>1580</v>
      </c>
      <c r="H52" s="110">
        <f>IF((I52-I53-I56&lt;&gt;0),"POGREŠKA","")</f>
      </c>
      <c r="I52" s="289"/>
      <c r="J52" s="84"/>
    </row>
    <row r="53" spans="2:10" ht="42.75">
      <c r="B53" s="290">
        <v>450</v>
      </c>
      <c r="C53" s="291" t="str">
        <f>C52&amp;".1"</f>
        <v>15.1</v>
      </c>
      <c r="D53" s="292" t="s">
        <v>2437</v>
      </c>
      <c r="E53" s="292" t="s">
        <v>1565</v>
      </c>
      <c r="F53" s="9" t="s">
        <v>2438</v>
      </c>
      <c r="G53" s="100" t="s">
        <v>1581</v>
      </c>
      <c r="H53" s="111">
        <f>IF((I53-I54-I55&lt;&gt;0),"POGREŠKA","")</f>
      </c>
      <c r="I53" s="289"/>
      <c r="J53" s="84"/>
    </row>
    <row r="54" spans="2:10" ht="42.75">
      <c r="B54" s="290">
        <v>460</v>
      </c>
      <c r="C54" s="291" t="str">
        <f>C53&amp;".1"</f>
        <v>15.1.1</v>
      </c>
      <c r="D54" s="292" t="s">
        <v>2439</v>
      </c>
      <c r="E54" s="292" t="s">
        <v>1566</v>
      </c>
      <c r="F54" s="9" t="s">
        <v>2438</v>
      </c>
      <c r="G54" s="100" t="s">
        <v>1581</v>
      </c>
      <c r="H54" s="111"/>
      <c r="I54" s="293"/>
      <c r="J54" s="84"/>
    </row>
    <row r="55" spans="2:10" ht="25.5">
      <c r="B55" s="290">
        <v>470</v>
      </c>
      <c r="C55" s="291" t="str">
        <f>C53&amp;".2"</f>
        <v>15.1.2</v>
      </c>
      <c r="D55" s="294" t="s">
        <v>2403</v>
      </c>
      <c r="E55" s="292" t="s">
        <v>1495</v>
      </c>
      <c r="F55" s="9" t="s">
        <v>2404</v>
      </c>
      <c r="G55" s="100" t="s">
        <v>1536</v>
      </c>
      <c r="H55" s="111">
        <f>IF(I55&gt;0,"POGREŠKA","")</f>
      </c>
      <c r="I55" s="293"/>
      <c r="J55" s="84"/>
    </row>
    <row r="56" spans="2:10" ht="25.5">
      <c r="B56" s="290">
        <v>480</v>
      </c>
      <c r="C56" s="291" t="str">
        <f>C52&amp;".2"</f>
        <v>15.2</v>
      </c>
      <c r="D56" s="292" t="s">
        <v>2440</v>
      </c>
      <c r="E56" s="292" t="s">
        <v>1567</v>
      </c>
      <c r="F56" s="9" t="s">
        <v>2406</v>
      </c>
      <c r="G56" s="100" t="s">
        <v>1537</v>
      </c>
      <c r="H56" s="111">
        <f>IF((I56-I57-I58&lt;&gt;0),"POGREŠKA","")</f>
      </c>
      <c r="I56" s="289"/>
      <c r="J56" s="84"/>
    </row>
    <row r="57" spans="2:10" ht="38.25">
      <c r="B57" s="290">
        <v>490</v>
      </c>
      <c r="C57" s="291" t="str">
        <f>C56&amp;".1"</f>
        <v>15.2.1</v>
      </c>
      <c r="D57" s="292" t="s">
        <v>2441</v>
      </c>
      <c r="E57" s="292" t="s">
        <v>1568</v>
      </c>
      <c r="F57" s="9" t="s">
        <v>2442</v>
      </c>
      <c r="G57" s="100" t="s">
        <v>1582</v>
      </c>
      <c r="H57" s="111"/>
      <c r="I57" s="295"/>
      <c r="J57" s="83"/>
    </row>
    <row r="58" spans="2:10" ht="25.5">
      <c r="B58" s="290">
        <v>500</v>
      </c>
      <c r="C58" s="291" t="str">
        <f>C56&amp;".2"</f>
        <v>15.2.2</v>
      </c>
      <c r="D58" s="294" t="s">
        <v>2409</v>
      </c>
      <c r="E58" s="292" t="s">
        <v>1497</v>
      </c>
      <c r="F58" s="11" t="s">
        <v>2410</v>
      </c>
      <c r="G58" s="101" t="s">
        <v>1539</v>
      </c>
      <c r="H58" s="111">
        <f>IF(I58&gt;0,"POGREŠKA","")</f>
      </c>
      <c r="I58" s="293"/>
      <c r="J58" s="83"/>
    </row>
    <row r="59" spans="2:10" ht="38.25">
      <c r="B59" s="290">
        <v>510</v>
      </c>
      <c r="C59" s="281">
        <v>16</v>
      </c>
      <c r="D59" s="288" t="s">
        <v>2443</v>
      </c>
      <c r="E59" s="288" t="s">
        <v>1569</v>
      </c>
      <c r="F59" s="11" t="s">
        <v>2444</v>
      </c>
      <c r="G59" s="101" t="s">
        <v>1583</v>
      </c>
      <c r="H59" s="110">
        <f>IF((I59-I60-I63&lt;&gt;0),"POGREŠKA","")</f>
      </c>
      <c r="I59" s="289"/>
      <c r="J59" s="84"/>
    </row>
    <row r="60" spans="2:10" ht="28.5">
      <c r="B60" s="290">
        <v>520</v>
      </c>
      <c r="C60" s="291" t="str">
        <f>C59&amp;".1"</f>
        <v>16.1</v>
      </c>
      <c r="D60" s="292" t="s">
        <v>2445</v>
      </c>
      <c r="E60" s="292" t="s">
        <v>1570</v>
      </c>
      <c r="F60" s="11" t="s">
        <v>2444</v>
      </c>
      <c r="G60" s="101" t="s">
        <v>1583</v>
      </c>
      <c r="H60" s="111">
        <f>IF((I60-I61-I62&lt;&gt;0),"POGREŠKA","")</f>
      </c>
      <c r="I60" s="289"/>
      <c r="J60" s="84"/>
    </row>
    <row r="61" spans="2:10" ht="38.25">
      <c r="B61" s="290">
        <v>530</v>
      </c>
      <c r="C61" s="291" t="str">
        <f>C60&amp;".1"</f>
        <v>16.1.1</v>
      </c>
      <c r="D61" s="292" t="s">
        <v>2446</v>
      </c>
      <c r="E61" s="292" t="s">
        <v>1571</v>
      </c>
      <c r="F61" s="11" t="s">
        <v>2447</v>
      </c>
      <c r="G61" s="101" t="s">
        <v>1584</v>
      </c>
      <c r="H61" s="111"/>
      <c r="I61" s="293"/>
      <c r="J61" s="84"/>
    </row>
    <row r="62" spans="2:10" ht="25.5">
      <c r="B62" s="290">
        <v>540</v>
      </c>
      <c r="C62" s="291" t="str">
        <f>C60&amp;".2"</f>
        <v>16.1.2</v>
      </c>
      <c r="D62" s="294" t="s">
        <v>2403</v>
      </c>
      <c r="E62" s="292" t="s">
        <v>1495</v>
      </c>
      <c r="F62" s="11" t="s">
        <v>2417</v>
      </c>
      <c r="G62" s="101" t="s">
        <v>1548</v>
      </c>
      <c r="H62" s="111">
        <f>IF(I62&gt;0,"POGREŠKA","")</f>
      </c>
      <c r="I62" s="293"/>
      <c r="J62" s="84"/>
    </row>
    <row r="63" spans="2:10" ht="25.5">
      <c r="B63" s="290">
        <v>550</v>
      </c>
      <c r="C63" s="291" t="str">
        <f>C59&amp;".2"</f>
        <v>16.2</v>
      </c>
      <c r="D63" s="292" t="s">
        <v>2448</v>
      </c>
      <c r="E63" s="292" t="s">
        <v>1572</v>
      </c>
      <c r="F63" s="11" t="s">
        <v>2419</v>
      </c>
      <c r="G63" s="101" t="s">
        <v>1549</v>
      </c>
      <c r="H63" s="111">
        <f>IF((I63-I64-I65&lt;&gt;0),"POGREŠKA","")</f>
      </c>
      <c r="I63" s="289"/>
      <c r="J63" s="84"/>
    </row>
    <row r="64" spans="2:10" ht="38.25">
      <c r="B64" s="290">
        <v>560</v>
      </c>
      <c r="C64" s="291" t="str">
        <f>C63&amp;".1"</f>
        <v>16.2.1</v>
      </c>
      <c r="D64" s="292" t="s">
        <v>2449</v>
      </c>
      <c r="E64" s="292" t="s">
        <v>1573</v>
      </c>
      <c r="F64" s="11" t="s">
        <v>2421</v>
      </c>
      <c r="G64" s="101" t="s">
        <v>1550</v>
      </c>
      <c r="H64" s="111"/>
      <c r="I64" s="293"/>
      <c r="J64" s="83"/>
    </row>
    <row r="65" spans="2:10" ht="25.5">
      <c r="B65" s="290">
        <v>570</v>
      </c>
      <c r="C65" s="291" t="str">
        <f>C63&amp;".2"</f>
        <v>16.2.2</v>
      </c>
      <c r="D65" s="294" t="s">
        <v>2409</v>
      </c>
      <c r="E65" s="292" t="s">
        <v>1497</v>
      </c>
      <c r="F65" s="11" t="s">
        <v>2422</v>
      </c>
      <c r="G65" s="101" t="s">
        <v>1551</v>
      </c>
      <c r="H65" s="111">
        <f>IF(I65&gt;0,"POGREŠKA","")</f>
      </c>
      <c r="I65" s="293"/>
      <c r="J65" s="83"/>
    </row>
    <row r="66" spans="2:10" ht="38.25">
      <c r="B66" s="290">
        <v>580</v>
      </c>
      <c r="C66" s="281">
        <v>17</v>
      </c>
      <c r="D66" s="288" t="s">
        <v>2450</v>
      </c>
      <c r="E66" s="288" t="s">
        <v>1574</v>
      </c>
      <c r="F66" s="11" t="s">
        <v>2451</v>
      </c>
      <c r="G66" s="17" t="s">
        <v>1585</v>
      </c>
      <c r="H66" s="110">
        <f>IF((I66-I67-I70&lt;&gt;0),"POGREŠKA","")</f>
      </c>
      <c r="I66" s="289"/>
      <c r="J66" s="84"/>
    </row>
    <row r="67" spans="2:10" ht="28.5">
      <c r="B67" s="290">
        <v>590</v>
      </c>
      <c r="C67" s="281" t="str">
        <f>C66&amp;".1"</f>
        <v>17.1</v>
      </c>
      <c r="D67" s="294" t="s">
        <v>2452</v>
      </c>
      <c r="E67" s="292" t="s">
        <v>1575</v>
      </c>
      <c r="F67" s="11" t="s">
        <v>2451</v>
      </c>
      <c r="G67" s="17" t="s">
        <v>1585</v>
      </c>
      <c r="H67" s="111">
        <f>IF((I67-I68-I69&lt;&gt;0),"POGREŠKA","")</f>
      </c>
      <c r="I67" s="289"/>
      <c r="J67" s="86"/>
    </row>
    <row r="68" spans="2:10" ht="28.5">
      <c r="B68" s="290">
        <v>600</v>
      </c>
      <c r="C68" s="281" t="str">
        <f>C67&amp;".1"</f>
        <v>17.1.1</v>
      </c>
      <c r="D68" s="294" t="s">
        <v>2453</v>
      </c>
      <c r="E68" s="292" t="s">
        <v>1576</v>
      </c>
      <c r="F68" s="11" t="s">
        <v>2454</v>
      </c>
      <c r="G68" s="17" t="s">
        <v>1586</v>
      </c>
      <c r="H68" s="111"/>
      <c r="I68" s="293"/>
      <c r="J68" s="86"/>
    </row>
    <row r="69" spans="2:10" ht="25.5">
      <c r="B69" s="290">
        <v>610</v>
      </c>
      <c r="C69" s="281" t="str">
        <f>C67&amp;".2"</f>
        <v>17.1.2</v>
      </c>
      <c r="D69" s="294" t="s">
        <v>2403</v>
      </c>
      <c r="E69" s="292" t="s">
        <v>1495</v>
      </c>
      <c r="F69" s="11" t="s">
        <v>2429</v>
      </c>
      <c r="G69" s="17" t="s">
        <v>1560</v>
      </c>
      <c r="H69" s="111">
        <f>IF(I69&gt;0,"POGREŠKA","")</f>
      </c>
      <c r="I69" s="293"/>
      <c r="J69" s="86"/>
    </row>
    <row r="70" spans="2:10" ht="25.5">
      <c r="B70" s="290">
        <v>620</v>
      </c>
      <c r="C70" s="281" t="str">
        <f>C66&amp;".2"</f>
        <v>17.2</v>
      </c>
      <c r="D70" s="294" t="s">
        <v>2455</v>
      </c>
      <c r="E70" s="292" t="s">
        <v>1577</v>
      </c>
      <c r="F70" s="11" t="s">
        <v>2431</v>
      </c>
      <c r="G70" s="17" t="s">
        <v>1561</v>
      </c>
      <c r="H70" s="111">
        <f>IF((I70-I71-I72&lt;&gt;0),"POGREŠKA","")</f>
      </c>
      <c r="I70" s="289"/>
      <c r="J70" s="86"/>
    </row>
    <row r="71" spans="2:10" ht="28.5">
      <c r="B71" s="290">
        <v>630</v>
      </c>
      <c r="C71" s="281" t="str">
        <f>C70&amp;".1"</f>
        <v>17.2.1</v>
      </c>
      <c r="D71" s="294" t="s">
        <v>2456</v>
      </c>
      <c r="E71" s="292" t="s">
        <v>1578</v>
      </c>
      <c r="F71" s="11" t="s">
        <v>2433</v>
      </c>
      <c r="G71" s="101" t="s">
        <v>1562</v>
      </c>
      <c r="H71" s="111"/>
      <c r="I71" s="293"/>
      <c r="J71" s="87"/>
    </row>
    <row r="72" spans="2:10" ht="26.25" thickBot="1">
      <c r="B72" s="280">
        <v>640</v>
      </c>
      <c r="C72" s="283" t="str">
        <f>C70&amp;".2"</f>
        <v>17.2.2</v>
      </c>
      <c r="D72" s="294" t="s">
        <v>2409</v>
      </c>
      <c r="E72" s="292" t="s">
        <v>1497</v>
      </c>
      <c r="F72" s="11" t="s">
        <v>2434</v>
      </c>
      <c r="G72" s="101" t="s">
        <v>1563</v>
      </c>
      <c r="H72" s="111">
        <f>IF(I72&gt;0,"POGREŠKA","")</f>
      </c>
      <c r="I72" s="293"/>
      <c r="J72" s="87"/>
    </row>
    <row r="73" spans="2:10" ht="15" hidden="1" thickBot="1">
      <c r="B73" s="88" t="s">
        <v>2457</v>
      </c>
      <c r="C73" s="89"/>
      <c r="D73" s="167"/>
      <c r="E73" s="167"/>
      <c r="F73" s="89"/>
      <c r="G73" s="89"/>
      <c r="H73" s="158"/>
      <c r="I73" s="163"/>
      <c r="J73" s="90"/>
    </row>
    <row r="74" spans="2:10" ht="38.25" hidden="1">
      <c r="B74" s="193">
        <v>650</v>
      </c>
      <c r="C74" s="169">
        <v>18</v>
      </c>
      <c r="D74" s="188" t="s">
        <v>2458</v>
      </c>
      <c r="E74" s="188"/>
      <c r="F74" s="197" t="s">
        <v>2459</v>
      </c>
      <c r="G74" s="198"/>
      <c r="H74" s="199"/>
      <c r="I74" s="196"/>
      <c r="J74" s="87"/>
    </row>
    <row r="75" spans="2:10" ht="38.25" hidden="1">
      <c r="B75" s="189">
        <v>660</v>
      </c>
      <c r="C75" s="176">
        <v>19</v>
      </c>
      <c r="D75" s="190" t="s">
        <v>2460</v>
      </c>
      <c r="E75" s="190"/>
      <c r="F75" s="200" t="s">
        <v>2461</v>
      </c>
      <c r="G75" s="201"/>
      <c r="H75" s="202"/>
      <c r="I75" s="181"/>
      <c r="J75" s="87"/>
    </row>
    <row r="76" spans="2:10" ht="39" hidden="1" thickBot="1">
      <c r="B76" s="203">
        <v>670</v>
      </c>
      <c r="C76" s="184">
        <v>20</v>
      </c>
      <c r="D76" s="192" t="s">
        <v>2462</v>
      </c>
      <c r="E76" s="192"/>
      <c r="F76" s="204" t="s">
        <v>2463</v>
      </c>
      <c r="G76" s="205"/>
      <c r="H76" s="206"/>
      <c r="I76" s="207"/>
      <c r="J76" s="87"/>
    </row>
    <row r="77" spans="2:10" ht="15" thickBot="1">
      <c r="B77" s="88" t="s">
        <v>1593</v>
      </c>
      <c r="C77" s="89"/>
      <c r="D77" s="167"/>
      <c r="E77" s="167"/>
      <c r="F77" s="89"/>
      <c r="G77" s="89"/>
      <c r="H77" s="158"/>
      <c r="I77" s="163"/>
      <c r="J77" s="90"/>
    </row>
    <row r="78" spans="2:10" ht="38.25">
      <c r="B78" s="290">
        <v>680</v>
      </c>
      <c r="C78" s="287">
        <v>21</v>
      </c>
      <c r="D78" s="299" t="s">
        <v>2464</v>
      </c>
      <c r="E78" s="299" t="s">
        <v>1587</v>
      </c>
      <c r="F78" s="77" t="s">
        <v>2465</v>
      </c>
      <c r="G78" s="153" t="s">
        <v>1594</v>
      </c>
      <c r="H78" s="155"/>
      <c r="I78" s="295"/>
      <c r="J78" s="87"/>
    </row>
    <row r="79" spans="2:10" ht="38.25">
      <c r="B79" s="280">
        <v>690</v>
      </c>
      <c r="C79" s="281">
        <v>22</v>
      </c>
      <c r="D79" s="288" t="s">
        <v>2466</v>
      </c>
      <c r="E79" s="299" t="s">
        <v>1588</v>
      </c>
      <c r="F79" s="77" t="s">
        <v>2465</v>
      </c>
      <c r="G79" s="153" t="s">
        <v>1594</v>
      </c>
      <c r="H79" s="155"/>
      <c r="I79" s="296"/>
      <c r="J79" s="87"/>
    </row>
    <row r="80" spans="2:10" ht="38.25">
      <c r="B80" s="280">
        <v>700</v>
      </c>
      <c r="C80" s="281">
        <v>23</v>
      </c>
      <c r="D80" s="288" t="s">
        <v>2467</v>
      </c>
      <c r="E80" s="299" t="s">
        <v>1589</v>
      </c>
      <c r="F80" s="77" t="s">
        <v>2465</v>
      </c>
      <c r="G80" s="153" t="s">
        <v>1594</v>
      </c>
      <c r="H80" s="155"/>
      <c r="I80" s="296"/>
      <c r="J80" s="87"/>
    </row>
    <row r="81" spans="2:10" ht="38.25">
      <c r="B81" s="280">
        <v>710</v>
      </c>
      <c r="C81" s="281">
        <v>24</v>
      </c>
      <c r="D81" s="288" t="s">
        <v>2468</v>
      </c>
      <c r="E81" s="299" t="s">
        <v>1590</v>
      </c>
      <c r="F81" s="77" t="s">
        <v>2465</v>
      </c>
      <c r="G81" s="153" t="s">
        <v>1594</v>
      </c>
      <c r="H81" s="155"/>
      <c r="I81" s="296"/>
      <c r="J81" s="87"/>
    </row>
    <row r="82" spans="2:10" ht="38.25">
      <c r="B82" s="280">
        <v>720</v>
      </c>
      <c r="C82" s="281">
        <v>25</v>
      </c>
      <c r="D82" s="288" t="s">
        <v>2469</v>
      </c>
      <c r="E82" s="299" t="s">
        <v>1591</v>
      </c>
      <c r="F82" s="77" t="s">
        <v>2465</v>
      </c>
      <c r="G82" s="153" t="s">
        <v>1594</v>
      </c>
      <c r="H82" s="155"/>
      <c r="I82" s="296"/>
      <c r="J82" s="87"/>
    </row>
    <row r="83" spans="2:10" ht="39" thickBot="1">
      <c r="B83" s="282">
        <v>730</v>
      </c>
      <c r="C83" s="283">
        <v>26</v>
      </c>
      <c r="D83" s="300" t="s">
        <v>2470</v>
      </c>
      <c r="E83" s="371" t="s">
        <v>1592</v>
      </c>
      <c r="F83" s="372" t="s">
        <v>2465</v>
      </c>
      <c r="G83" s="373" t="s">
        <v>1594</v>
      </c>
      <c r="H83" s="374"/>
      <c r="I83" s="301"/>
      <c r="J83" s="87"/>
    </row>
    <row r="84" spans="2:10" ht="15" hidden="1" thickBot="1">
      <c r="B84" s="88" t="s">
        <v>2471</v>
      </c>
      <c r="C84" s="89"/>
      <c r="D84" s="167"/>
      <c r="E84" s="167"/>
      <c r="F84" s="89"/>
      <c r="G84" s="89"/>
      <c r="H84" s="158"/>
      <c r="I84" s="163"/>
      <c r="J84" s="90"/>
    </row>
    <row r="85" spans="2:10" ht="14.25" hidden="1">
      <c r="B85" s="193">
        <v>740</v>
      </c>
      <c r="C85" s="169">
        <v>27</v>
      </c>
      <c r="D85" s="188" t="s">
        <v>2472</v>
      </c>
      <c r="E85" s="188"/>
      <c r="F85" s="197" t="s">
        <v>2473</v>
      </c>
      <c r="G85" s="198"/>
      <c r="H85" s="199"/>
      <c r="I85" s="208"/>
      <c r="J85" s="91"/>
    </row>
    <row r="86" spans="2:10" ht="14.25" hidden="1">
      <c r="B86" s="189">
        <v>750</v>
      </c>
      <c r="C86" s="176" t="str">
        <f>C$85&amp;".1"</f>
        <v>27.1</v>
      </c>
      <c r="D86" s="195" t="s">
        <v>2474</v>
      </c>
      <c r="E86" s="194"/>
      <c r="F86" s="197" t="s">
        <v>2475</v>
      </c>
      <c r="G86" s="198"/>
      <c r="H86" s="199"/>
      <c r="I86" s="209"/>
      <c r="J86" s="91"/>
    </row>
    <row r="87" spans="2:10" ht="15" hidden="1" thickBot="1">
      <c r="B87" s="191">
        <v>760</v>
      </c>
      <c r="C87" s="184" t="str">
        <f>C$85&amp;".2"</f>
        <v>27.2</v>
      </c>
      <c r="D87" s="210" t="s">
        <v>2476</v>
      </c>
      <c r="E87" s="211"/>
      <c r="F87" s="212" t="s">
        <v>2477</v>
      </c>
      <c r="G87" s="213"/>
      <c r="H87" s="214"/>
      <c r="I87" s="215"/>
      <c r="J87" s="91"/>
    </row>
  </sheetData>
  <sheetProtection/>
  <mergeCells count="1">
    <mergeCell ref="B2:I2"/>
  </mergeCells>
  <conditionalFormatting sqref="H5:H87">
    <cfRule type="containsText" priority="1" dxfId="0" operator="containsText" text="POGREŠKA">
      <formula>NOT(ISERROR(SEARCH("POGREŠKA",H5)))</formula>
    </cfRule>
  </conditionalFormatting>
  <printOptions/>
  <pageMargins left="0.7" right="0.7" top="0.75" bottom="0.75" header="0.3" footer="0.3"/>
  <pageSetup horizontalDpi="600" verticalDpi="600" orientation="portrait" paperSize="9" scale="50" r:id="rId1"/>
  <rowBreaks count="1" manualBreakCount="1">
    <brk id="42" min="1" max="8" man="1"/>
  </rowBreaks>
</worksheet>
</file>

<file path=xl/worksheets/sheet27.xml><?xml version="1.0" encoding="utf-8"?>
<worksheet xmlns="http://schemas.openxmlformats.org/spreadsheetml/2006/main" xmlns:r="http://schemas.openxmlformats.org/officeDocument/2006/relationships">
  <dimension ref="B2:H34"/>
  <sheetViews>
    <sheetView zoomScale="85" zoomScaleNormal="85" zoomScalePageLayoutView="0" workbookViewId="0" topLeftCell="A1">
      <selection activeCell="B2" sqref="B2:H2"/>
    </sheetView>
  </sheetViews>
  <sheetFormatPr defaultColWidth="9.140625" defaultRowHeight="15"/>
  <cols>
    <col min="1" max="1" width="4.421875" style="0" customWidth="1"/>
    <col min="2" max="2" width="7.28125" style="0" customWidth="1"/>
    <col min="3" max="3" width="10.8515625" style="0" customWidth="1"/>
    <col min="4" max="4" width="94.140625" style="0" customWidth="1"/>
    <col min="5" max="7" width="18.00390625" style="0" customWidth="1"/>
    <col min="8" max="8" width="35.00390625" style="0" customWidth="1"/>
  </cols>
  <sheetData>
    <row r="1" ht="15.75" thickBot="1"/>
    <row r="2" spans="2:8" ht="15.75" thickBot="1">
      <c r="B2" s="1616" t="s">
        <v>1599</v>
      </c>
      <c r="C2" s="1617"/>
      <c r="D2" s="1617"/>
      <c r="E2" s="1617"/>
      <c r="F2" s="1617"/>
      <c r="G2" s="1617"/>
      <c r="H2" s="1618"/>
    </row>
    <row r="3" spans="2:8" ht="45.75" customHeight="1">
      <c r="B3" s="1621" t="s">
        <v>1499</v>
      </c>
      <c r="C3" s="1619" t="s">
        <v>1500</v>
      </c>
      <c r="D3" s="1619" t="s">
        <v>2547</v>
      </c>
      <c r="E3" s="222" t="s">
        <v>1598</v>
      </c>
      <c r="F3" s="222" t="s">
        <v>1597</v>
      </c>
      <c r="G3" s="222" t="s">
        <v>1595</v>
      </c>
      <c r="H3" s="266" t="s">
        <v>1525</v>
      </c>
    </row>
    <row r="4" spans="2:8" ht="15">
      <c r="B4" s="1622"/>
      <c r="C4" s="1620"/>
      <c r="D4" s="1620"/>
      <c r="E4" s="312" t="s">
        <v>1923</v>
      </c>
      <c r="F4" s="312" t="s">
        <v>1926</v>
      </c>
      <c r="G4" s="312" t="s">
        <v>1929</v>
      </c>
      <c r="H4" s="303" t="s">
        <v>1932</v>
      </c>
    </row>
    <row r="5" spans="2:8" ht="15">
      <c r="B5" s="257"/>
      <c r="C5" s="258"/>
      <c r="D5" s="259" t="s">
        <v>1501</v>
      </c>
      <c r="E5" s="256"/>
      <c r="F5" s="256"/>
      <c r="G5" s="256"/>
      <c r="H5" s="303"/>
    </row>
    <row r="6" spans="2:8" ht="28.5">
      <c r="B6" s="252" t="s">
        <v>1923</v>
      </c>
      <c r="C6" s="254" t="s">
        <v>1502</v>
      </c>
      <c r="D6" s="274" t="s">
        <v>1503</v>
      </c>
      <c r="E6" s="272"/>
      <c r="F6" s="272"/>
      <c r="G6" s="272"/>
      <c r="H6" s="267"/>
    </row>
    <row r="7" spans="2:8" ht="28.5">
      <c r="B7" s="252" t="s">
        <v>1926</v>
      </c>
      <c r="C7" s="254" t="s">
        <v>1504</v>
      </c>
      <c r="D7" s="274" t="s">
        <v>1529</v>
      </c>
      <c r="E7" s="272"/>
      <c r="F7" s="272"/>
      <c r="G7" s="256"/>
      <c r="H7" s="268"/>
    </row>
    <row r="8" spans="2:8" ht="15">
      <c r="B8" s="260"/>
      <c r="C8" s="261"/>
      <c r="D8" s="259" t="s">
        <v>1509</v>
      </c>
      <c r="E8" s="256"/>
      <c r="F8" s="256"/>
      <c r="G8" s="256"/>
      <c r="H8" s="267"/>
    </row>
    <row r="9" spans="2:8" ht="28.5">
      <c r="B9" s="253" t="s">
        <v>1929</v>
      </c>
      <c r="C9" s="255" t="s">
        <v>1505</v>
      </c>
      <c r="D9" s="274" t="s">
        <v>1506</v>
      </c>
      <c r="E9" s="272"/>
      <c r="F9" s="272"/>
      <c r="G9" s="272"/>
      <c r="H9" s="267"/>
    </row>
    <row r="10" spans="2:8" ht="42.75">
      <c r="B10" s="253" t="s">
        <v>1932</v>
      </c>
      <c r="C10" s="255" t="s">
        <v>1507</v>
      </c>
      <c r="D10" s="274" t="s">
        <v>1508</v>
      </c>
      <c r="E10" s="272"/>
      <c r="F10" s="272"/>
      <c r="G10" s="256"/>
      <c r="H10" s="268"/>
    </row>
    <row r="11" spans="2:8" ht="15">
      <c r="B11" s="260"/>
      <c r="C11" s="261"/>
      <c r="D11" s="259" t="s">
        <v>1510</v>
      </c>
      <c r="E11" s="256"/>
      <c r="F11" s="256"/>
      <c r="G11" s="256"/>
      <c r="H11" s="267"/>
    </row>
    <row r="12" spans="2:8" ht="15">
      <c r="B12" s="260"/>
      <c r="C12" s="261"/>
      <c r="D12" s="262" t="s">
        <v>1511</v>
      </c>
      <c r="E12" s="256"/>
      <c r="F12" s="256"/>
      <c r="G12" s="256"/>
      <c r="H12" s="267"/>
    </row>
    <row r="13" spans="2:8" ht="28.5">
      <c r="B13" s="253" t="s">
        <v>1935</v>
      </c>
      <c r="C13" s="255" t="s">
        <v>1518</v>
      </c>
      <c r="D13" s="93" t="s">
        <v>1513</v>
      </c>
      <c r="E13" s="272"/>
      <c r="F13" s="272"/>
      <c r="G13" s="272"/>
      <c r="H13" s="271"/>
    </row>
    <row r="14" spans="2:8" ht="28.5">
      <c r="B14" s="253" t="s">
        <v>1938</v>
      </c>
      <c r="C14" s="255" t="s">
        <v>1519</v>
      </c>
      <c r="D14" s="93" t="s">
        <v>1512</v>
      </c>
      <c r="E14" s="272"/>
      <c r="F14" s="272"/>
      <c r="G14" s="256"/>
      <c r="H14" s="269"/>
    </row>
    <row r="15" spans="2:8" ht="15">
      <c r="B15" s="260"/>
      <c r="C15" s="261"/>
      <c r="D15" s="262" t="s">
        <v>1523</v>
      </c>
      <c r="E15" s="256"/>
      <c r="F15" s="256"/>
      <c r="G15" s="256"/>
      <c r="H15" s="267"/>
    </row>
    <row r="16" spans="2:8" ht="28.5">
      <c r="B16" s="253" t="s">
        <v>1941</v>
      </c>
      <c r="C16" s="255" t="s">
        <v>1520</v>
      </c>
      <c r="D16" s="93" t="s">
        <v>1517</v>
      </c>
      <c r="E16" s="272"/>
      <c r="F16" s="272"/>
      <c r="G16" s="272"/>
      <c r="H16" s="271"/>
    </row>
    <row r="17" spans="2:8" ht="28.5">
      <c r="B17" s="253" t="s">
        <v>1944</v>
      </c>
      <c r="C17" s="255" t="s">
        <v>1596</v>
      </c>
      <c r="D17" s="93" t="s">
        <v>1514</v>
      </c>
      <c r="E17" s="272"/>
      <c r="F17" s="272"/>
      <c r="G17" s="256"/>
      <c r="H17" s="269"/>
    </row>
    <row r="18" spans="2:8" ht="15">
      <c r="B18" s="260"/>
      <c r="C18" s="261"/>
      <c r="D18" s="262" t="s">
        <v>1524</v>
      </c>
      <c r="E18" s="256"/>
      <c r="F18" s="256"/>
      <c r="G18" s="256"/>
      <c r="H18" s="267"/>
    </row>
    <row r="19" spans="2:8" ht="28.5">
      <c r="B19" s="253" t="s">
        <v>1947</v>
      </c>
      <c r="C19" s="255" t="s">
        <v>1521</v>
      </c>
      <c r="D19" s="93" t="s">
        <v>1515</v>
      </c>
      <c r="E19" s="272"/>
      <c r="F19" s="272"/>
      <c r="G19" s="272"/>
      <c r="H19" s="271"/>
    </row>
    <row r="20" spans="2:8" ht="29.25" thickBot="1">
      <c r="B20" s="264">
        <v>100</v>
      </c>
      <c r="C20" s="265" t="s">
        <v>1522</v>
      </c>
      <c r="D20" s="94" t="s">
        <v>1516</v>
      </c>
      <c r="E20" s="273"/>
      <c r="F20" s="273"/>
      <c r="G20" s="302"/>
      <c r="H20" s="270"/>
    </row>
    <row r="22" ht="15.75" thickBot="1"/>
    <row r="23" spans="2:5" ht="15.75" thickBot="1">
      <c r="B23" s="1616" t="s">
        <v>1610</v>
      </c>
      <c r="C23" s="1617"/>
      <c r="D23" s="1617"/>
      <c r="E23" s="1618"/>
    </row>
    <row r="24" spans="2:5" ht="15">
      <c r="B24" s="263" t="s">
        <v>1499</v>
      </c>
      <c r="C24" s="222" t="s">
        <v>1500</v>
      </c>
      <c r="D24" s="222" t="s">
        <v>1613</v>
      </c>
      <c r="E24" s="304" t="s">
        <v>1614</v>
      </c>
    </row>
    <row r="25" spans="2:5" ht="15">
      <c r="B25" s="252" t="s">
        <v>1923</v>
      </c>
      <c r="C25" s="254" t="s">
        <v>1600</v>
      </c>
      <c r="D25" s="274" t="s">
        <v>1641</v>
      </c>
      <c r="E25" s="159"/>
    </row>
    <row r="26" spans="2:5" ht="15">
      <c r="B26" s="252" t="s">
        <v>1926</v>
      </c>
      <c r="C26" s="254" t="s">
        <v>1601</v>
      </c>
      <c r="D26" s="274" t="s">
        <v>1615</v>
      </c>
      <c r="E26" s="159"/>
    </row>
    <row r="27" spans="2:5" ht="15">
      <c r="B27" s="309" t="s">
        <v>1929</v>
      </c>
      <c r="C27" s="310" t="s">
        <v>1611</v>
      </c>
      <c r="D27" s="311" t="s">
        <v>1616</v>
      </c>
      <c r="E27" s="160"/>
    </row>
    <row r="28" spans="2:5" ht="15.75" thickBot="1">
      <c r="B28" s="305" t="s">
        <v>1932</v>
      </c>
      <c r="C28" s="306" t="s">
        <v>1612</v>
      </c>
      <c r="D28" s="307" t="s">
        <v>1617</v>
      </c>
      <c r="E28" s="308"/>
    </row>
    <row r="30" ht="15.75" thickBot="1"/>
    <row r="31" spans="2:5" ht="15.75" thickBot="1">
      <c r="B31" s="1616" t="s">
        <v>1618</v>
      </c>
      <c r="C31" s="1617"/>
      <c r="D31" s="1617"/>
      <c r="E31" s="1618"/>
    </row>
    <row r="32" spans="2:5" ht="15">
      <c r="B32" s="263" t="s">
        <v>1499</v>
      </c>
      <c r="C32" s="222" t="s">
        <v>1500</v>
      </c>
      <c r="D32" s="222" t="s">
        <v>2547</v>
      </c>
      <c r="E32" s="304" t="s">
        <v>1415</v>
      </c>
    </row>
    <row r="33" spans="2:5" ht="15">
      <c r="B33" s="252" t="s">
        <v>1923</v>
      </c>
      <c r="C33" s="254" t="s">
        <v>1600</v>
      </c>
      <c r="D33" s="274" t="s">
        <v>1602</v>
      </c>
      <c r="E33" s="159"/>
    </row>
    <row r="34" spans="2:5" ht="15.75" thickBot="1">
      <c r="B34" s="305" t="s">
        <v>1926</v>
      </c>
      <c r="C34" s="306" t="s">
        <v>1601</v>
      </c>
      <c r="D34" s="307" t="s">
        <v>1603</v>
      </c>
      <c r="E34" s="308"/>
    </row>
  </sheetData>
  <sheetProtection/>
  <mergeCells count="6">
    <mergeCell ref="B2:H2"/>
    <mergeCell ref="B31:E31"/>
    <mergeCell ref="B23:E23"/>
    <mergeCell ref="D3:D4"/>
    <mergeCell ref="C3:C4"/>
    <mergeCell ref="B3:B4"/>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B2:F18"/>
  <sheetViews>
    <sheetView zoomScale="85" zoomScaleNormal="85" zoomScalePageLayoutView="0" workbookViewId="0" topLeftCell="A1">
      <selection activeCell="B2" sqref="B2:F2"/>
    </sheetView>
  </sheetViews>
  <sheetFormatPr defaultColWidth="9.140625" defaultRowHeight="15"/>
  <cols>
    <col min="1" max="1" width="4.421875" style="0" customWidth="1"/>
    <col min="2" max="2" width="20.421875" style="0" customWidth="1"/>
    <col min="3" max="3" width="51.57421875" style="0" customWidth="1"/>
    <col min="4" max="4" width="48.7109375" style="0" bestFit="1" customWidth="1"/>
    <col min="5" max="5" width="22.28125" style="0" customWidth="1"/>
    <col min="6" max="6" width="32.8515625" style="0" customWidth="1"/>
  </cols>
  <sheetData>
    <row r="1" ht="15.75" thickBot="1"/>
    <row r="2" spans="2:6" ht="15.75" thickBot="1">
      <c r="B2" s="1616" t="s">
        <v>1619</v>
      </c>
      <c r="C2" s="1617"/>
      <c r="D2" s="1617"/>
      <c r="E2" s="1617"/>
      <c r="F2" s="1618"/>
    </row>
    <row r="3" spans="2:6" ht="42.75">
      <c r="B3" s="263" t="s">
        <v>1632</v>
      </c>
      <c r="C3" s="222" t="s">
        <v>1620</v>
      </c>
      <c r="D3" s="222" t="s">
        <v>1621</v>
      </c>
      <c r="E3" s="222" t="s">
        <v>1622</v>
      </c>
      <c r="F3" s="266" t="s">
        <v>1623</v>
      </c>
    </row>
    <row r="4" spans="2:6" ht="15">
      <c r="B4" s="252"/>
      <c r="C4" s="254"/>
      <c r="D4" s="313"/>
      <c r="E4" s="95"/>
      <c r="F4" s="315"/>
    </row>
    <row r="5" spans="2:6" ht="15">
      <c r="B5" s="252" t="s">
        <v>1624</v>
      </c>
      <c r="C5" s="254" t="s">
        <v>1625</v>
      </c>
      <c r="D5" s="313" t="s">
        <v>1626</v>
      </c>
      <c r="E5" s="95">
        <v>1500</v>
      </c>
      <c r="F5" s="315">
        <v>700</v>
      </c>
    </row>
    <row r="6" spans="2:6" ht="15">
      <c r="B6" s="252" t="s">
        <v>1624</v>
      </c>
      <c r="C6" s="254" t="s">
        <v>1625</v>
      </c>
      <c r="D6" s="313" t="s">
        <v>1629</v>
      </c>
      <c r="E6" s="95">
        <v>500</v>
      </c>
      <c r="F6" s="315"/>
    </row>
    <row r="7" spans="2:6" ht="15">
      <c r="B7" s="252" t="s">
        <v>1627</v>
      </c>
      <c r="C7" s="254" t="s">
        <v>1628</v>
      </c>
      <c r="D7" s="313" t="s">
        <v>1629</v>
      </c>
      <c r="E7" s="95">
        <v>1000</v>
      </c>
      <c r="F7" s="315">
        <v>100</v>
      </c>
    </row>
    <row r="8" spans="2:6" ht="15">
      <c r="B8" s="317" t="s">
        <v>1630</v>
      </c>
      <c r="C8" s="313" t="s">
        <v>1630</v>
      </c>
      <c r="D8" s="313" t="s">
        <v>1630</v>
      </c>
      <c r="E8" s="92" t="s">
        <v>1630</v>
      </c>
      <c r="F8" s="318" t="s">
        <v>1630</v>
      </c>
    </row>
    <row r="9" spans="2:6" ht="15.75" thickBot="1">
      <c r="B9" s="305"/>
      <c r="C9" s="306"/>
      <c r="D9" s="314"/>
      <c r="E9" s="96"/>
      <c r="F9" s="316"/>
    </row>
    <row r="11" ht="15.75" thickBot="1"/>
    <row r="12" spans="2:5" ht="15.75" thickBot="1">
      <c r="B12" s="1616" t="s">
        <v>1631</v>
      </c>
      <c r="C12" s="1617"/>
      <c r="D12" s="1617"/>
      <c r="E12" s="1618"/>
    </row>
    <row r="13" spans="2:5" ht="15">
      <c r="B13" s="263" t="s">
        <v>1632</v>
      </c>
      <c r="C13" s="222" t="s">
        <v>1620</v>
      </c>
      <c r="D13" s="222" t="s">
        <v>1621</v>
      </c>
      <c r="E13" s="266" t="s">
        <v>1415</v>
      </c>
    </row>
    <row r="14" spans="2:5" ht="15">
      <c r="B14" s="252"/>
      <c r="C14" s="254"/>
      <c r="D14" s="313"/>
      <c r="E14" s="315"/>
    </row>
    <row r="15" spans="2:5" ht="15">
      <c r="B15" s="252" t="s">
        <v>1624</v>
      </c>
      <c r="C15" s="254" t="s">
        <v>1625</v>
      </c>
      <c r="D15" s="313" t="s">
        <v>1626</v>
      </c>
      <c r="E15" s="315">
        <v>700</v>
      </c>
    </row>
    <row r="16" spans="2:5" ht="15">
      <c r="B16" s="252" t="s">
        <v>1627</v>
      </c>
      <c r="C16" s="254" t="s">
        <v>1628</v>
      </c>
      <c r="D16" s="313" t="s">
        <v>1629</v>
      </c>
      <c r="E16" s="315">
        <v>100</v>
      </c>
    </row>
    <row r="17" spans="2:5" ht="15">
      <c r="B17" s="317" t="s">
        <v>1630</v>
      </c>
      <c r="C17" s="313" t="s">
        <v>1630</v>
      </c>
      <c r="D17" s="313" t="s">
        <v>1629</v>
      </c>
      <c r="E17" s="318" t="s">
        <v>1630</v>
      </c>
    </row>
    <row r="18" spans="2:5" ht="15.75" thickBot="1">
      <c r="B18" s="305"/>
      <c r="C18" s="306"/>
      <c r="D18" s="314"/>
      <c r="E18" s="316"/>
    </row>
  </sheetData>
  <sheetProtection/>
  <mergeCells count="2">
    <mergeCell ref="B2:F2"/>
    <mergeCell ref="B12:E12"/>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theme="1"/>
  </sheetPr>
  <dimension ref="A1:B10"/>
  <sheetViews>
    <sheetView zoomScalePageLayoutView="0" workbookViewId="0" topLeftCell="A1">
      <selection activeCell="A5" sqref="A5"/>
    </sheetView>
  </sheetViews>
  <sheetFormatPr defaultColWidth="9.140625" defaultRowHeight="15"/>
  <sheetData>
    <row r="1" spans="1:2" ht="15">
      <c r="A1" s="370"/>
      <c r="B1" s="370"/>
    </row>
    <row r="2" spans="1:2" ht="15">
      <c r="A2" s="369" t="s">
        <v>188</v>
      </c>
      <c r="B2" s="370"/>
    </row>
    <row r="3" spans="1:2" ht="15">
      <c r="A3" s="369"/>
      <c r="B3" s="370"/>
    </row>
    <row r="4" spans="1:2" ht="15">
      <c r="A4" s="370"/>
      <c r="B4" s="370"/>
    </row>
    <row r="5" spans="1:2" ht="15">
      <c r="A5" s="370" t="s">
        <v>10</v>
      </c>
      <c r="B5" s="370" t="s">
        <v>189</v>
      </c>
    </row>
    <row r="6" spans="1:2" ht="15">
      <c r="A6" s="370"/>
      <c r="B6" s="370" t="s">
        <v>190</v>
      </c>
    </row>
    <row r="7" spans="1:2" ht="15">
      <c r="A7" s="370"/>
      <c r="B7" s="370" t="s">
        <v>191</v>
      </c>
    </row>
    <row r="8" spans="1:2" ht="15">
      <c r="A8" s="370"/>
      <c r="B8" s="370"/>
    </row>
    <row r="9" spans="1:2" ht="15">
      <c r="A9" s="370"/>
      <c r="B9" s="370"/>
    </row>
    <row r="10" spans="1:2" ht="15">
      <c r="A10" s="370"/>
      <c r="B10" s="370"/>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Y32"/>
  <sheetViews>
    <sheetView view="pageBreakPreview" zoomScale="90" zoomScaleNormal="60" zoomScaleSheetLayoutView="90" zoomScalePageLayoutView="30" workbookViewId="0" topLeftCell="A1">
      <selection activeCell="B1" sqref="B1:B5"/>
    </sheetView>
  </sheetViews>
  <sheetFormatPr defaultColWidth="9.140625" defaultRowHeight="15"/>
  <cols>
    <col min="1" max="1" width="8.140625" style="432" customWidth="1"/>
    <col min="2" max="2" width="23.7109375" style="432" customWidth="1"/>
    <col min="3" max="3" width="6.140625" style="432" customWidth="1"/>
    <col min="4" max="4" width="7.00390625" style="432" customWidth="1"/>
    <col min="5" max="5" width="5.8515625" style="432" customWidth="1"/>
    <col min="6" max="6" width="7.8515625" style="432" customWidth="1"/>
    <col min="7" max="7" width="8.57421875" style="432" customWidth="1"/>
    <col min="8" max="8" width="7.8515625" style="432" customWidth="1"/>
    <col min="9" max="9" width="8.57421875" style="432" customWidth="1"/>
    <col min="10" max="10" width="7.28125" style="432" customWidth="1"/>
    <col min="11" max="11" width="6.8515625" style="432" customWidth="1"/>
    <col min="12" max="12" width="10.00390625" style="432" customWidth="1"/>
    <col min="13" max="13" width="8.8515625" style="432" customWidth="1"/>
    <col min="14" max="14" width="9.57421875" style="432" customWidth="1"/>
    <col min="15" max="15" width="7.421875" style="432" customWidth="1"/>
    <col min="16" max="16" width="10.00390625" style="432" customWidth="1"/>
    <col min="17" max="17" width="5.00390625" style="432" customWidth="1"/>
    <col min="18" max="18" width="5.7109375" style="432" customWidth="1"/>
    <col min="19" max="20" width="5.28125" style="432" customWidth="1"/>
    <col min="21" max="21" width="7.140625" style="432" customWidth="1"/>
    <col min="22" max="22" width="8.140625" style="432" customWidth="1"/>
    <col min="23" max="24" width="5.00390625" style="432" customWidth="1"/>
    <col min="25" max="25" width="5.8515625" style="432" customWidth="1"/>
    <col min="26" max="26" width="5.421875" style="432" customWidth="1"/>
    <col min="27" max="27" width="5.7109375" style="432" customWidth="1"/>
    <col min="28" max="28" width="8.8515625" style="432" customWidth="1"/>
    <col min="29" max="29" width="5.7109375" style="432" customWidth="1"/>
    <col min="30" max="30" width="6.00390625" style="432" customWidth="1"/>
    <col min="31" max="31" width="8.8515625" style="432" customWidth="1"/>
    <col min="32" max="32" width="7.57421875" style="432" customWidth="1"/>
    <col min="33" max="33" width="5.00390625" style="432" customWidth="1"/>
    <col min="34" max="34" width="5.421875" style="432" customWidth="1"/>
    <col min="35" max="35" width="6.421875" style="432" customWidth="1"/>
    <col min="36" max="36" width="9.28125" style="432" customWidth="1"/>
    <col min="37" max="37" width="5.7109375" style="432" customWidth="1"/>
    <col min="38" max="38" width="6.00390625" style="432" customWidth="1"/>
    <col min="39" max="39" width="5.7109375" style="432" customWidth="1"/>
    <col min="40" max="40" width="5.28125" style="432" customWidth="1"/>
    <col min="41" max="41" width="6.140625" style="432" customWidth="1"/>
    <col min="42" max="42" width="7.57421875" style="432" customWidth="1"/>
    <col min="43" max="43" width="5.421875" style="432" customWidth="1"/>
    <col min="44" max="44" width="6.00390625" style="432" customWidth="1"/>
    <col min="45" max="45" width="6.57421875" style="432" customWidth="1"/>
    <col min="46" max="46" width="5.421875" style="432" customWidth="1"/>
    <col min="47" max="47" width="6.421875" style="432" customWidth="1"/>
    <col min="48" max="48" width="4.28125" style="432" customWidth="1"/>
    <col min="49" max="49" width="5.7109375" style="432" customWidth="1"/>
    <col min="50" max="50" width="7.8515625" style="432" customWidth="1"/>
    <col min="51" max="51" width="8.28125" style="432" customWidth="1"/>
    <col min="52" max="16384" width="9.140625" style="432" customWidth="1"/>
  </cols>
  <sheetData>
    <row r="1" spans="1:51" ht="60" customHeight="1">
      <c r="A1" s="1399"/>
      <c r="B1" s="1470" t="s">
        <v>1728</v>
      </c>
      <c r="C1" s="1405" t="s">
        <v>1680</v>
      </c>
      <c r="D1" s="1397" t="s">
        <v>1681</v>
      </c>
      <c r="E1" s="1397" t="s">
        <v>1682</v>
      </c>
      <c r="F1" s="1413" t="s">
        <v>1683</v>
      </c>
      <c r="G1" s="1414"/>
      <c r="H1" s="1414"/>
      <c r="I1" s="1414"/>
      <c r="J1" s="1414"/>
      <c r="K1" s="1415"/>
      <c r="L1" s="356" t="s">
        <v>1684</v>
      </c>
      <c r="M1" s="1410" t="s">
        <v>1685</v>
      </c>
      <c r="N1" s="1411"/>
      <c r="O1" s="1412"/>
      <c r="P1" s="1437" t="s">
        <v>1686</v>
      </c>
      <c r="Q1" s="1437" t="s">
        <v>1687</v>
      </c>
      <c r="R1" s="1441"/>
      <c r="S1" s="1441"/>
      <c r="T1" s="1442"/>
      <c r="U1" s="1475" t="s">
        <v>1688</v>
      </c>
      <c r="V1" s="379"/>
      <c r="W1" s="1449" t="s">
        <v>1689</v>
      </c>
      <c r="X1" s="1450"/>
      <c r="Y1" s="1450"/>
      <c r="Z1" s="1450"/>
      <c r="AA1" s="1450"/>
      <c r="AB1" s="1450"/>
      <c r="AC1" s="1450"/>
      <c r="AD1" s="1450"/>
      <c r="AE1" s="1450"/>
      <c r="AF1" s="1450"/>
      <c r="AG1" s="1450"/>
      <c r="AH1" s="1450"/>
      <c r="AI1" s="1450"/>
      <c r="AJ1" s="1450"/>
      <c r="AK1" s="1450"/>
      <c r="AL1" s="1450"/>
      <c r="AM1" s="1450"/>
      <c r="AN1" s="1450"/>
      <c r="AO1" s="1450"/>
      <c r="AP1" s="1450"/>
      <c r="AQ1" s="1450"/>
      <c r="AR1" s="1450"/>
      <c r="AS1" s="1450"/>
      <c r="AT1" s="1450"/>
      <c r="AU1" s="1450"/>
      <c r="AV1" s="1450"/>
      <c r="AW1" s="1450"/>
      <c r="AX1" s="1451"/>
      <c r="AY1" s="1419" t="s">
        <v>1690</v>
      </c>
    </row>
    <row r="2" spans="1:51" ht="28.5" customHeight="1">
      <c r="A2" s="1400"/>
      <c r="B2" s="1403"/>
      <c r="C2" s="1471"/>
      <c r="D2" s="1398"/>
      <c r="E2" s="1393"/>
      <c r="F2" s="1395" t="s">
        <v>1691</v>
      </c>
      <c r="G2" s="1396"/>
      <c r="H2" s="1395" t="s">
        <v>1692</v>
      </c>
      <c r="I2" s="1391"/>
      <c r="J2" s="1395" t="s">
        <v>1693</v>
      </c>
      <c r="K2" s="1391"/>
      <c r="L2" s="1408"/>
      <c r="M2" s="1389" t="s">
        <v>1694</v>
      </c>
      <c r="N2" s="354" t="s">
        <v>1695</v>
      </c>
      <c r="O2" s="355"/>
      <c r="P2" s="1438"/>
      <c r="Q2" s="1422">
        <v>0</v>
      </c>
      <c r="R2" s="1422">
        <v>0.2</v>
      </c>
      <c r="S2" s="1422">
        <v>0.5</v>
      </c>
      <c r="T2" s="1422">
        <v>1</v>
      </c>
      <c r="U2" s="1476"/>
      <c r="V2" s="1478" t="s">
        <v>1696</v>
      </c>
      <c r="W2" s="1446">
        <v>0</v>
      </c>
      <c r="X2" s="1425" t="s">
        <v>1697</v>
      </c>
      <c r="Y2" s="1425" t="s">
        <v>1698</v>
      </c>
      <c r="Z2" s="1446">
        <v>0.1</v>
      </c>
      <c r="AA2" s="1425" t="s">
        <v>1698</v>
      </c>
      <c r="AB2" s="1425" t="s">
        <v>1699</v>
      </c>
      <c r="AC2" s="1428">
        <v>0.2</v>
      </c>
      <c r="AD2" s="1425" t="s">
        <v>1698</v>
      </c>
      <c r="AE2" s="1425" t="s">
        <v>1699</v>
      </c>
      <c r="AF2" s="1453" t="s">
        <v>1700</v>
      </c>
      <c r="AG2" s="1446">
        <v>0.35</v>
      </c>
      <c r="AH2" s="1446">
        <v>0.5</v>
      </c>
      <c r="AI2" s="1425" t="s">
        <v>1698</v>
      </c>
      <c r="AJ2" s="1425" t="s">
        <v>1699</v>
      </c>
      <c r="AK2" s="1446">
        <v>0.7</v>
      </c>
      <c r="AL2" s="1425" t="s">
        <v>1698</v>
      </c>
      <c r="AM2" s="1446">
        <v>0.75</v>
      </c>
      <c r="AN2" s="1431">
        <v>1</v>
      </c>
      <c r="AO2" s="1434" t="s">
        <v>1698</v>
      </c>
      <c r="AP2" s="1425" t="s">
        <v>1699</v>
      </c>
      <c r="AQ2" s="1431">
        <v>1.5</v>
      </c>
      <c r="AR2" s="1461" t="s">
        <v>1698</v>
      </c>
      <c r="AS2" s="1434" t="s">
        <v>1699</v>
      </c>
      <c r="AT2" s="1446">
        <v>2.5</v>
      </c>
      <c r="AU2" s="1446" t="s">
        <v>1701</v>
      </c>
      <c r="AV2" s="1431" t="s">
        <v>1702</v>
      </c>
      <c r="AW2" s="1466"/>
      <c r="AX2" s="1467"/>
      <c r="AY2" s="1420"/>
    </row>
    <row r="3" spans="1:51" ht="4.5" customHeight="1">
      <c r="A3" s="1400"/>
      <c r="B3" s="1403"/>
      <c r="C3" s="1471"/>
      <c r="D3" s="1398"/>
      <c r="E3" s="1393"/>
      <c r="F3" s="1416" t="s">
        <v>1703</v>
      </c>
      <c r="G3" s="1416" t="s">
        <v>1704</v>
      </c>
      <c r="H3" s="1416" t="s">
        <v>1705</v>
      </c>
      <c r="I3" s="1416" t="s">
        <v>1706</v>
      </c>
      <c r="J3" s="1416" t="s">
        <v>1707</v>
      </c>
      <c r="K3" s="1416" t="s">
        <v>1708</v>
      </c>
      <c r="L3" s="1408"/>
      <c r="M3" s="1390"/>
      <c r="N3" s="381"/>
      <c r="O3" s="1417" t="s">
        <v>1709</v>
      </c>
      <c r="P3" s="1439"/>
      <c r="Q3" s="1423"/>
      <c r="R3" s="1423"/>
      <c r="S3" s="1423"/>
      <c r="T3" s="1423"/>
      <c r="U3" s="1476"/>
      <c r="V3" s="1479"/>
      <c r="W3" s="1447"/>
      <c r="X3" s="1426"/>
      <c r="Y3" s="1426"/>
      <c r="Z3" s="1447"/>
      <c r="AA3" s="1426"/>
      <c r="AB3" s="1426"/>
      <c r="AC3" s="1429"/>
      <c r="AD3" s="1426"/>
      <c r="AE3" s="1426"/>
      <c r="AF3" s="1454"/>
      <c r="AG3" s="1447"/>
      <c r="AH3" s="1447"/>
      <c r="AI3" s="1426"/>
      <c r="AJ3" s="1426"/>
      <c r="AK3" s="1447"/>
      <c r="AL3" s="1426"/>
      <c r="AM3" s="1447"/>
      <c r="AN3" s="1432"/>
      <c r="AO3" s="1435"/>
      <c r="AP3" s="1426"/>
      <c r="AQ3" s="1432"/>
      <c r="AR3" s="1462"/>
      <c r="AS3" s="1435"/>
      <c r="AT3" s="1464"/>
      <c r="AU3" s="1464"/>
      <c r="AV3" s="1432"/>
      <c r="AW3" s="1468"/>
      <c r="AX3" s="1469"/>
      <c r="AY3" s="1420"/>
    </row>
    <row r="4" spans="1:51" s="433" customFormat="1" ht="99.75" customHeight="1">
      <c r="A4" s="1400"/>
      <c r="B4" s="1403"/>
      <c r="C4" s="1472"/>
      <c r="D4" s="1392"/>
      <c r="E4" s="1394"/>
      <c r="F4" s="1392"/>
      <c r="G4" s="1392"/>
      <c r="H4" s="1392"/>
      <c r="I4" s="1392"/>
      <c r="J4" s="1392"/>
      <c r="K4" s="1392"/>
      <c r="L4" s="1409"/>
      <c r="M4" s="388"/>
      <c r="N4" s="382" t="s">
        <v>1710</v>
      </c>
      <c r="O4" s="1418"/>
      <c r="P4" s="1440"/>
      <c r="Q4" s="1424"/>
      <c r="R4" s="1423"/>
      <c r="S4" s="1423"/>
      <c r="T4" s="1423"/>
      <c r="U4" s="1477"/>
      <c r="V4" s="1480" t="s">
        <v>1711</v>
      </c>
      <c r="W4" s="1448"/>
      <c r="X4" s="1427"/>
      <c r="Y4" s="1427"/>
      <c r="Z4" s="1448"/>
      <c r="AA4" s="1427"/>
      <c r="AB4" s="1427"/>
      <c r="AC4" s="1430"/>
      <c r="AD4" s="1427"/>
      <c r="AE4" s="1427"/>
      <c r="AF4" s="1455"/>
      <c r="AG4" s="1448"/>
      <c r="AH4" s="1448"/>
      <c r="AI4" s="1427"/>
      <c r="AJ4" s="1427"/>
      <c r="AK4" s="1448"/>
      <c r="AL4" s="1427"/>
      <c r="AM4" s="1447"/>
      <c r="AN4" s="1433"/>
      <c r="AO4" s="1436"/>
      <c r="AP4" s="1427"/>
      <c r="AQ4" s="1433"/>
      <c r="AR4" s="1463"/>
      <c r="AS4" s="1436"/>
      <c r="AT4" s="1465"/>
      <c r="AU4" s="1465"/>
      <c r="AV4" s="383"/>
      <c r="AW4" s="384" t="s">
        <v>1698</v>
      </c>
      <c r="AX4" s="384" t="s">
        <v>1699</v>
      </c>
      <c r="AY4" s="1421"/>
    </row>
    <row r="5" spans="1:51" ht="45.75" thickBot="1">
      <c r="A5" s="1401"/>
      <c r="B5" s="1404"/>
      <c r="C5" s="385" t="s">
        <v>1923</v>
      </c>
      <c r="D5" s="386" t="s">
        <v>1926</v>
      </c>
      <c r="E5" s="387" t="s">
        <v>1712</v>
      </c>
      <c r="F5" s="386" t="s">
        <v>1932</v>
      </c>
      <c r="G5" s="386" t="s">
        <v>1935</v>
      </c>
      <c r="H5" s="386" t="s">
        <v>1938</v>
      </c>
      <c r="I5" s="386" t="s">
        <v>1941</v>
      </c>
      <c r="J5" s="386" t="s">
        <v>1944</v>
      </c>
      <c r="K5" s="386" t="s">
        <v>1947</v>
      </c>
      <c r="L5" s="386" t="s">
        <v>1713</v>
      </c>
      <c r="M5" s="389" t="s">
        <v>1953</v>
      </c>
      <c r="N5" s="390" t="s">
        <v>1956</v>
      </c>
      <c r="O5" s="389" t="s">
        <v>1959</v>
      </c>
      <c r="P5" s="391" t="s">
        <v>1714</v>
      </c>
      <c r="Q5" s="391" t="s">
        <v>1965</v>
      </c>
      <c r="R5" s="391" t="s">
        <v>1968</v>
      </c>
      <c r="S5" s="391" t="s">
        <v>1971</v>
      </c>
      <c r="T5" s="391" t="s">
        <v>1974</v>
      </c>
      <c r="U5" s="391" t="s">
        <v>1715</v>
      </c>
      <c r="V5" s="392" t="s">
        <v>1979</v>
      </c>
      <c r="W5" s="392" t="s">
        <v>1982</v>
      </c>
      <c r="X5" s="392" t="s">
        <v>1985</v>
      </c>
      <c r="Y5" s="392">
        <v>230</v>
      </c>
      <c r="Z5" s="392" t="s">
        <v>1991</v>
      </c>
      <c r="AA5" s="392" t="s">
        <v>1994</v>
      </c>
      <c r="AB5" s="392" t="s">
        <v>1997</v>
      </c>
      <c r="AC5" s="392" t="s">
        <v>2000</v>
      </c>
      <c r="AD5" s="392" t="s">
        <v>2003</v>
      </c>
      <c r="AE5" s="392" t="s">
        <v>2006</v>
      </c>
      <c r="AF5" s="392" t="s">
        <v>2009</v>
      </c>
      <c r="AG5" s="392" t="s">
        <v>2012</v>
      </c>
      <c r="AH5" s="392" t="s">
        <v>2015</v>
      </c>
      <c r="AI5" s="392" t="s">
        <v>2018</v>
      </c>
      <c r="AJ5" s="392" t="s">
        <v>2021</v>
      </c>
      <c r="AK5" s="392" t="s">
        <v>2024</v>
      </c>
      <c r="AL5" s="392" t="s">
        <v>2027</v>
      </c>
      <c r="AM5" s="392" t="s">
        <v>2029</v>
      </c>
      <c r="AN5" s="392" t="s">
        <v>2032</v>
      </c>
      <c r="AO5" s="392" t="s">
        <v>2035</v>
      </c>
      <c r="AP5" s="392" t="s">
        <v>2038</v>
      </c>
      <c r="AQ5" s="392" t="s">
        <v>2041</v>
      </c>
      <c r="AR5" s="392" t="s">
        <v>2044</v>
      </c>
      <c r="AS5" s="392" t="s">
        <v>2047</v>
      </c>
      <c r="AT5" s="392" t="s">
        <v>2050</v>
      </c>
      <c r="AU5" s="392" t="s">
        <v>2053</v>
      </c>
      <c r="AV5" s="392" t="s">
        <v>2056</v>
      </c>
      <c r="AW5" s="392" t="s">
        <v>2059</v>
      </c>
      <c r="AX5" s="392" t="s">
        <v>2062</v>
      </c>
      <c r="AY5" s="392" t="s">
        <v>2065</v>
      </c>
    </row>
    <row r="6" spans="1:51" ht="13.5" thickBot="1">
      <c r="A6" s="393" t="s">
        <v>1923</v>
      </c>
      <c r="B6" s="394" t="s">
        <v>1716</v>
      </c>
      <c r="C6" s="395"/>
      <c r="D6" s="396"/>
      <c r="E6" s="397"/>
      <c r="F6" s="398"/>
      <c r="G6" s="399"/>
      <c r="H6" s="399"/>
      <c r="I6" s="399"/>
      <c r="J6" s="399"/>
      <c r="K6" s="400"/>
      <c r="L6" s="401"/>
      <c r="M6" s="402"/>
      <c r="N6" s="399"/>
      <c r="O6" s="396"/>
      <c r="P6" s="403"/>
      <c r="Q6" s="395"/>
      <c r="R6" s="404"/>
      <c r="S6" s="404"/>
      <c r="T6" s="405"/>
      <c r="U6" s="406"/>
      <c r="V6" s="407"/>
      <c r="W6" s="408"/>
      <c r="X6" s="409"/>
      <c r="Y6" s="409"/>
      <c r="Z6" s="409"/>
      <c r="AA6" s="409"/>
      <c r="AB6" s="409"/>
      <c r="AC6" s="409"/>
      <c r="AD6" s="409"/>
      <c r="AE6" s="409"/>
      <c r="AF6" s="409"/>
      <c r="AG6" s="409"/>
      <c r="AH6" s="409"/>
      <c r="AI6" s="409"/>
      <c r="AJ6" s="409"/>
      <c r="AK6" s="409"/>
      <c r="AL6" s="409"/>
      <c r="AM6" s="409"/>
      <c r="AN6" s="409"/>
      <c r="AO6" s="409"/>
      <c r="AP6" s="409"/>
      <c r="AQ6" s="409"/>
      <c r="AR6" s="409"/>
      <c r="AS6" s="409"/>
      <c r="AT6" s="410"/>
      <c r="AU6" s="410"/>
      <c r="AV6" s="409"/>
      <c r="AW6" s="409"/>
      <c r="AX6" s="407"/>
      <c r="AY6" s="411"/>
    </row>
    <row r="7" spans="1:51" ht="12.75">
      <c r="A7" s="393"/>
      <c r="B7" s="1473" t="s">
        <v>1729</v>
      </c>
      <c r="C7" s="1474"/>
      <c r="D7" s="1474"/>
      <c r="E7" s="1474"/>
      <c r="F7" s="1474"/>
      <c r="G7" s="1474"/>
      <c r="H7" s="1474"/>
      <c r="I7" s="1474"/>
      <c r="J7" s="1474"/>
      <c r="K7" s="1474"/>
      <c r="L7" s="1474"/>
      <c r="M7" s="1474"/>
      <c r="N7" s="1474"/>
      <c r="O7" s="1474"/>
      <c r="P7" s="1474"/>
      <c r="Q7" s="1474"/>
      <c r="R7" s="1474"/>
      <c r="S7" s="1474"/>
      <c r="T7" s="1474"/>
      <c r="U7" s="1474"/>
      <c r="V7" s="1474"/>
      <c r="W7" s="1474"/>
      <c r="X7" s="1474"/>
      <c r="Y7" s="1474"/>
      <c r="Z7" s="1474"/>
      <c r="AA7" s="1474"/>
      <c r="AB7" s="1474"/>
      <c r="AC7" s="1474"/>
      <c r="AD7" s="1474"/>
      <c r="AE7" s="1474"/>
      <c r="AF7" s="1474"/>
      <c r="AG7" s="1474"/>
      <c r="AH7" s="1474"/>
      <c r="AI7" s="1474"/>
      <c r="AJ7" s="1474"/>
      <c r="AK7" s="1474"/>
      <c r="AL7" s="1474"/>
      <c r="AM7" s="1474"/>
      <c r="AN7" s="1474"/>
      <c r="AO7" s="1474"/>
      <c r="AP7" s="1474"/>
      <c r="AQ7" s="1474"/>
      <c r="AR7" s="1474"/>
      <c r="AS7" s="1474"/>
      <c r="AT7" s="1474"/>
      <c r="AU7" s="1474"/>
      <c r="AV7" s="1474"/>
      <c r="AW7" s="1474"/>
      <c r="AX7" s="1474"/>
      <c r="AY7" s="1474"/>
    </row>
    <row r="8" spans="1:51" ht="25.5">
      <c r="A8" s="412" t="s">
        <v>1926</v>
      </c>
      <c r="B8" s="434" t="s">
        <v>1423</v>
      </c>
      <c r="C8" s="435"/>
      <c r="D8" s="435"/>
      <c r="E8" s="435"/>
      <c r="F8" s="435"/>
      <c r="G8" s="435"/>
      <c r="H8" s="436"/>
      <c r="I8" s="436"/>
      <c r="J8" s="436"/>
      <c r="K8" s="436"/>
      <c r="L8" s="436"/>
      <c r="M8" s="436"/>
      <c r="N8" s="436"/>
      <c r="O8" s="436"/>
      <c r="P8" s="436"/>
      <c r="Q8" s="436"/>
      <c r="R8" s="436"/>
      <c r="S8" s="436"/>
      <c r="T8" s="436"/>
      <c r="U8" s="436"/>
      <c r="V8" s="436"/>
      <c r="W8" s="436"/>
      <c r="X8" s="436"/>
      <c r="Y8" s="436"/>
      <c r="Z8" s="436"/>
      <c r="AA8" s="436"/>
      <c r="AB8" s="436"/>
      <c r="AC8" s="436"/>
      <c r="AD8" s="436"/>
      <c r="AE8" s="436"/>
      <c r="AF8" s="436"/>
      <c r="AG8" s="436"/>
      <c r="AH8" s="436"/>
      <c r="AI8" s="436"/>
      <c r="AJ8" s="436"/>
      <c r="AK8" s="436"/>
      <c r="AL8" s="436"/>
      <c r="AM8" s="436"/>
      <c r="AN8" s="436"/>
      <c r="AO8" s="436"/>
      <c r="AP8" s="436"/>
      <c r="AQ8" s="436"/>
      <c r="AR8" s="436"/>
      <c r="AS8" s="436"/>
      <c r="AT8" s="437"/>
      <c r="AU8" s="437"/>
      <c r="AV8" s="436"/>
      <c r="AW8" s="436"/>
      <c r="AX8" s="436"/>
      <c r="AY8" s="436"/>
    </row>
    <row r="9" spans="1:51" ht="25.5">
      <c r="A9" s="412" t="s">
        <v>1929</v>
      </c>
      <c r="B9" s="434" t="s">
        <v>1730</v>
      </c>
      <c r="C9" s="438"/>
      <c r="D9" s="438"/>
      <c r="E9" s="438"/>
      <c r="F9" s="438"/>
      <c r="G9" s="438"/>
      <c r="H9" s="436"/>
      <c r="I9" s="436"/>
      <c r="J9" s="436"/>
      <c r="K9" s="436"/>
      <c r="L9" s="436"/>
      <c r="M9" s="436"/>
      <c r="N9" s="436"/>
      <c r="O9" s="436"/>
      <c r="P9" s="436"/>
      <c r="Q9" s="436"/>
      <c r="R9" s="436"/>
      <c r="S9" s="436"/>
      <c r="T9" s="436"/>
      <c r="U9" s="436"/>
      <c r="V9" s="436"/>
      <c r="W9" s="436"/>
      <c r="X9" s="436"/>
      <c r="Y9" s="436"/>
      <c r="Z9" s="436"/>
      <c r="AA9" s="436"/>
      <c r="AB9" s="436"/>
      <c r="AC9" s="436"/>
      <c r="AD9" s="436"/>
      <c r="AE9" s="436"/>
      <c r="AF9" s="436"/>
      <c r="AG9" s="436"/>
      <c r="AH9" s="436"/>
      <c r="AI9" s="436"/>
      <c r="AJ9" s="436"/>
      <c r="AK9" s="436"/>
      <c r="AL9" s="436"/>
      <c r="AM9" s="436"/>
      <c r="AN9" s="436"/>
      <c r="AO9" s="436"/>
      <c r="AP9" s="436"/>
      <c r="AQ9" s="436"/>
      <c r="AR9" s="436"/>
      <c r="AS9" s="436"/>
      <c r="AT9" s="437"/>
      <c r="AU9" s="437"/>
      <c r="AV9" s="436"/>
      <c r="AW9" s="436"/>
      <c r="AX9" s="436"/>
      <c r="AY9" s="436"/>
    </row>
    <row r="10" spans="1:51" ht="12.75">
      <c r="A10" s="422" t="s">
        <v>1932</v>
      </c>
      <c r="B10" s="439" t="s">
        <v>1731</v>
      </c>
      <c r="C10" s="438"/>
      <c r="D10" s="438"/>
      <c r="E10" s="438"/>
      <c r="F10" s="438"/>
      <c r="G10" s="438"/>
      <c r="H10" s="436"/>
      <c r="I10" s="436"/>
      <c r="J10" s="436"/>
      <c r="K10" s="436"/>
      <c r="L10" s="436"/>
      <c r="M10" s="436"/>
      <c r="N10" s="436"/>
      <c r="O10" s="436"/>
      <c r="P10" s="436"/>
      <c r="Q10" s="436"/>
      <c r="R10" s="436"/>
      <c r="S10" s="436"/>
      <c r="T10" s="436"/>
      <c r="U10" s="436"/>
      <c r="V10" s="436"/>
      <c r="W10" s="436"/>
      <c r="X10" s="436"/>
      <c r="Y10" s="436"/>
      <c r="Z10" s="436"/>
      <c r="AA10" s="436"/>
      <c r="AB10" s="436"/>
      <c r="AC10" s="436"/>
      <c r="AD10" s="436"/>
      <c r="AE10" s="436"/>
      <c r="AF10" s="436"/>
      <c r="AG10" s="436"/>
      <c r="AH10" s="436"/>
      <c r="AI10" s="436"/>
      <c r="AJ10" s="436"/>
      <c r="AK10" s="436"/>
      <c r="AL10" s="436"/>
      <c r="AM10" s="436"/>
      <c r="AN10" s="436"/>
      <c r="AO10" s="436"/>
      <c r="AP10" s="436"/>
      <c r="AQ10" s="436"/>
      <c r="AR10" s="436"/>
      <c r="AS10" s="436"/>
      <c r="AT10" s="437"/>
      <c r="AU10" s="437"/>
      <c r="AV10" s="436"/>
      <c r="AW10" s="436"/>
      <c r="AX10" s="436"/>
      <c r="AY10" s="436"/>
    </row>
    <row r="11" spans="1:51" ht="12.75">
      <c r="A11" s="422" t="s">
        <v>1935</v>
      </c>
      <c r="B11" s="434" t="s">
        <v>1732</v>
      </c>
      <c r="C11" s="435"/>
      <c r="D11" s="435"/>
      <c r="E11" s="435"/>
      <c r="F11" s="435"/>
      <c r="G11" s="435"/>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7"/>
      <c r="AU11" s="437"/>
      <c r="AV11" s="436"/>
      <c r="AW11" s="436"/>
      <c r="AX11" s="436"/>
      <c r="AY11" s="436"/>
    </row>
    <row r="12" spans="1:51" ht="25.5">
      <c r="A12" s="422" t="s">
        <v>1938</v>
      </c>
      <c r="B12" s="434" t="s">
        <v>1733</v>
      </c>
      <c r="C12" s="440"/>
      <c r="D12" s="440"/>
      <c r="E12" s="440"/>
      <c r="F12" s="440"/>
      <c r="G12" s="440"/>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6"/>
      <c r="AJ12" s="436"/>
      <c r="AK12" s="436"/>
      <c r="AL12" s="436"/>
      <c r="AM12" s="436"/>
      <c r="AN12" s="436"/>
      <c r="AO12" s="436"/>
      <c r="AP12" s="436"/>
      <c r="AQ12" s="436"/>
      <c r="AR12" s="436"/>
      <c r="AS12" s="436"/>
      <c r="AT12" s="437"/>
      <c r="AU12" s="437"/>
      <c r="AV12" s="436"/>
      <c r="AW12" s="436"/>
      <c r="AX12" s="436"/>
      <c r="AY12" s="436"/>
    </row>
    <row r="13" spans="1:51" ht="12.75">
      <c r="A13" s="422" t="s">
        <v>1941</v>
      </c>
      <c r="B13" s="434" t="s">
        <v>1424</v>
      </c>
      <c r="C13" s="440"/>
      <c r="D13" s="440"/>
      <c r="E13" s="440"/>
      <c r="F13" s="440"/>
      <c r="G13" s="440"/>
      <c r="H13" s="436"/>
      <c r="I13" s="436"/>
      <c r="J13" s="436"/>
      <c r="K13" s="436"/>
      <c r="L13" s="436"/>
      <c r="M13" s="436"/>
      <c r="N13" s="436"/>
      <c r="O13" s="436"/>
      <c r="P13" s="436"/>
      <c r="Q13" s="436"/>
      <c r="R13" s="436"/>
      <c r="S13" s="436"/>
      <c r="T13" s="436"/>
      <c r="U13" s="436"/>
      <c r="V13" s="436"/>
      <c r="W13" s="436"/>
      <c r="X13" s="436"/>
      <c r="Y13" s="436"/>
      <c r="Z13" s="436"/>
      <c r="AA13" s="436"/>
      <c r="AB13" s="436"/>
      <c r="AC13" s="436"/>
      <c r="AD13" s="436"/>
      <c r="AE13" s="436"/>
      <c r="AF13" s="436"/>
      <c r="AG13" s="436"/>
      <c r="AH13" s="436"/>
      <c r="AI13" s="436"/>
      <c r="AJ13" s="436"/>
      <c r="AK13" s="436"/>
      <c r="AL13" s="436"/>
      <c r="AM13" s="436"/>
      <c r="AN13" s="436"/>
      <c r="AO13" s="436"/>
      <c r="AP13" s="436"/>
      <c r="AQ13" s="436"/>
      <c r="AR13" s="436"/>
      <c r="AS13" s="436"/>
      <c r="AT13" s="437"/>
      <c r="AU13" s="437"/>
      <c r="AV13" s="436"/>
      <c r="AW13" s="436"/>
      <c r="AX13" s="436"/>
      <c r="AY13" s="436"/>
    </row>
    <row r="14" spans="1:51" ht="12.75">
      <c r="A14" s="422" t="s">
        <v>1944</v>
      </c>
      <c r="B14" s="434" t="s">
        <v>1734</v>
      </c>
      <c r="C14" s="440"/>
      <c r="D14" s="440"/>
      <c r="E14" s="440"/>
      <c r="F14" s="440"/>
      <c r="G14" s="440"/>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436"/>
      <c r="AL14" s="436"/>
      <c r="AM14" s="436"/>
      <c r="AN14" s="436"/>
      <c r="AO14" s="436"/>
      <c r="AP14" s="436"/>
      <c r="AQ14" s="436"/>
      <c r="AR14" s="436"/>
      <c r="AS14" s="436"/>
      <c r="AT14" s="437"/>
      <c r="AU14" s="437"/>
      <c r="AV14" s="436"/>
      <c r="AW14" s="436"/>
      <c r="AX14" s="436"/>
      <c r="AY14" s="436"/>
    </row>
    <row r="15" spans="1:51" ht="12.75">
      <c r="A15" s="422" t="s">
        <v>1947</v>
      </c>
      <c r="B15" s="441" t="s">
        <v>1735</v>
      </c>
      <c r="C15" s="440"/>
      <c r="D15" s="440"/>
      <c r="E15" s="440"/>
      <c r="F15" s="440"/>
      <c r="G15" s="440"/>
      <c r="H15" s="436"/>
      <c r="I15" s="436"/>
      <c r="J15" s="436"/>
      <c r="K15" s="436"/>
      <c r="L15" s="436"/>
      <c r="M15" s="436"/>
      <c r="N15" s="436"/>
      <c r="O15" s="436"/>
      <c r="P15" s="436"/>
      <c r="Q15" s="436"/>
      <c r="R15" s="436"/>
      <c r="S15" s="436"/>
      <c r="T15" s="436"/>
      <c r="U15" s="436"/>
      <c r="V15" s="436"/>
      <c r="W15" s="436"/>
      <c r="X15" s="436"/>
      <c r="Y15" s="436"/>
      <c r="Z15" s="436"/>
      <c r="AA15" s="436"/>
      <c r="AB15" s="436"/>
      <c r="AC15" s="436"/>
      <c r="AD15" s="436"/>
      <c r="AE15" s="436"/>
      <c r="AF15" s="436"/>
      <c r="AG15" s="436"/>
      <c r="AH15" s="436"/>
      <c r="AI15" s="436"/>
      <c r="AJ15" s="436"/>
      <c r="AK15" s="436"/>
      <c r="AL15" s="436"/>
      <c r="AM15" s="436"/>
      <c r="AN15" s="436"/>
      <c r="AO15" s="436"/>
      <c r="AP15" s="436"/>
      <c r="AQ15" s="436"/>
      <c r="AR15" s="436"/>
      <c r="AS15" s="436"/>
      <c r="AT15" s="437"/>
      <c r="AU15" s="437"/>
      <c r="AV15" s="436"/>
      <c r="AW15" s="436"/>
      <c r="AX15" s="436"/>
      <c r="AY15" s="436"/>
    </row>
    <row r="16" spans="1:51" ht="12.75">
      <c r="A16" s="422" t="s">
        <v>1950</v>
      </c>
      <c r="B16" s="434" t="s">
        <v>1736</v>
      </c>
      <c r="C16" s="440"/>
      <c r="D16" s="440"/>
      <c r="E16" s="440"/>
      <c r="F16" s="440"/>
      <c r="G16" s="440"/>
      <c r="H16" s="436"/>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c r="AH16" s="436"/>
      <c r="AI16" s="436"/>
      <c r="AJ16" s="436"/>
      <c r="AK16" s="436"/>
      <c r="AL16" s="436"/>
      <c r="AM16" s="436"/>
      <c r="AN16" s="436"/>
      <c r="AO16" s="436"/>
      <c r="AP16" s="436"/>
      <c r="AQ16" s="436"/>
      <c r="AR16" s="436"/>
      <c r="AS16" s="436"/>
      <c r="AT16" s="437"/>
      <c r="AU16" s="437"/>
      <c r="AV16" s="436"/>
      <c r="AW16" s="436"/>
      <c r="AX16" s="436"/>
      <c r="AY16" s="436"/>
    </row>
    <row r="17" spans="1:51" ht="12.75">
      <c r="A17" s="412" t="s">
        <v>1953</v>
      </c>
      <c r="B17" s="441" t="s">
        <v>1735</v>
      </c>
      <c r="C17" s="440"/>
      <c r="D17" s="440"/>
      <c r="E17" s="440"/>
      <c r="F17" s="440"/>
      <c r="G17" s="440"/>
      <c r="H17" s="436"/>
      <c r="I17" s="436"/>
      <c r="J17" s="436"/>
      <c r="K17" s="436"/>
      <c r="L17" s="436"/>
      <c r="M17" s="436"/>
      <c r="N17" s="436"/>
      <c r="O17" s="436"/>
      <c r="P17" s="436"/>
      <c r="Q17" s="436"/>
      <c r="R17" s="436"/>
      <c r="S17" s="436"/>
      <c r="T17" s="436"/>
      <c r="U17" s="436"/>
      <c r="V17" s="436"/>
      <c r="W17" s="436"/>
      <c r="X17" s="436"/>
      <c r="Y17" s="436"/>
      <c r="Z17" s="436"/>
      <c r="AA17" s="436"/>
      <c r="AB17" s="436"/>
      <c r="AC17" s="436"/>
      <c r="AD17" s="436"/>
      <c r="AE17" s="436"/>
      <c r="AF17" s="436"/>
      <c r="AG17" s="436"/>
      <c r="AH17" s="436"/>
      <c r="AI17" s="436"/>
      <c r="AJ17" s="436"/>
      <c r="AK17" s="436"/>
      <c r="AL17" s="436"/>
      <c r="AM17" s="436"/>
      <c r="AN17" s="436"/>
      <c r="AO17" s="436"/>
      <c r="AP17" s="436"/>
      <c r="AQ17" s="436"/>
      <c r="AR17" s="436"/>
      <c r="AS17" s="436"/>
      <c r="AT17" s="437"/>
      <c r="AU17" s="437"/>
      <c r="AV17" s="436"/>
      <c r="AW17" s="436"/>
      <c r="AX17" s="436"/>
      <c r="AY17" s="436"/>
    </row>
    <row r="18" spans="1:51" ht="12.75">
      <c r="A18" s="422" t="s">
        <v>1956</v>
      </c>
      <c r="B18" s="434" t="s">
        <v>1737</v>
      </c>
      <c r="C18" s="440"/>
      <c r="D18" s="440"/>
      <c r="E18" s="440"/>
      <c r="F18" s="440"/>
      <c r="G18" s="440"/>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7"/>
      <c r="AU18" s="437"/>
      <c r="AV18" s="436"/>
      <c r="AW18" s="436"/>
      <c r="AX18" s="436"/>
      <c r="AY18" s="436"/>
    </row>
    <row r="19" spans="1:51" ht="28.5" customHeight="1">
      <c r="A19" s="422" t="s">
        <v>1959</v>
      </c>
      <c r="B19" s="442" t="s">
        <v>1738</v>
      </c>
      <c r="C19" s="440"/>
      <c r="D19" s="440"/>
      <c r="E19" s="440"/>
      <c r="F19" s="440"/>
      <c r="G19" s="440"/>
      <c r="H19" s="436"/>
      <c r="I19" s="436"/>
      <c r="J19" s="436"/>
      <c r="K19" s="436"/>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6"/>
      <c r="AM19" s="436"/>
      <c r="AN19" s="436"/>
      <c r="AO19" s="436"/>
      <c r="AP19" s="436"/>
      <c r="AQ19" s="436"/>
      <c r="AR19" s="436"/>
      <c r="AS19" s="436"/>
      <c r="AT19" s="437"/>
      <c r="AU19" s="437"/>
      <c r="AV19" s="436"/>
      <c r="AW19" s="436"/>
      <c r="AX19" s="436"/>
      <c r="AY19" s="436"/>
    </row>
    <row r="20" spans="1:51" ht="30" customHeight="1">
      <c r="A20" s="422" t="s">
        <v>1962</v>
      </c>
      <c r="B20" s="434" t="s">
        <v>1739</v>
      </c>
      <c r="C20" s="435"/>
      <c r="D20" s="435"/>
      <c r="E20" s="435"/>
      <c r="F20" s="435"/>
      <c r="G20" s="435"/>
      <c r="H20" s="436"/>
      <c r="I20" s="436"/>
      <c r="J20" s="436"/>
      <c r="K20" s="436"/>
      <c r="L20" s="436"/>
      <c r="M20" s="436"/>
      <c r="N20" s="436"/>
      <c r="O20" s="436"/>
      <c r="P20" s="436"/>
      <c r="Q20" s="436"/>
      <c r="R20" s="436"/>
      <c r="S20" s="436"/>
      <c r="T20" s="436"/>
      <c r="U20" s="436"/>
      <c r="V20" s="443"/>
      <c r="W20" s="436"/>
      <c r="X20" s="436"/>
      <c r="Y20" s="436"/>
      <c r="Z20" s="436"/>
      <c r="AA20" s="436"/>
      <c r="AB20" s="436"/>
      <c r="AC20" s="436"/>
      <c r="AD20" s="436"/>
      <c r="AE20" s="436"/>
      <c r="AF20" s="436"/>
      <c r="AG20" s="436"/>
      <c r="AH20" s="436"/>
      <c r="AI20" s="436"/>
      <c r="AJ20" s="436"/>
      <c r="AK20" s="436"/>
      <c r="AL20" s="436"/>
      <c r="AM20" s="436"/>
      <c r="AN20" s="436"/>
      <c r="AO20" s="436"/>
      <c r="AP20" s="436"/>
      <c r="AQ20" s="436"/>
      <c r="AR20" s="436"/>
      <c r="AS20" s="436"/>
      <c r="AT20" s="437"/>
      <c r="AU20" s="437"/>
      <c r="AV20" s="436"/>
      <c r="AW20" s="436"/>
      <c r="AX20" s="436"/>
      <c r="AY20" s="436"/>
    </row>
    <row r="21" spans="1:51" ht="36.75" customHeight="1">
      <c r="A21" s="422" t="s">
        <v>1965</v>
      </c>
      <c r="B21" s="442" t="s">
        <v>1740</v>
      </c>
      <c r="C21" s="435"/>
      <c r="D21" s="435"/>
      <c r="E21" s="435"/>
      <c r="F21" s="435"/>
      <c r="G21" s="435"/>
      <c r="H21" s="436"/>
      <c r="I21" s="436"/>
      <c r="J21" s="436"/>
      <c r="K21" s="436"/>
      <c r="L21" s="436"/>
      <c r="M21" s="436"/>
      <c r="N21" s="436"/>
      <c r="O21" s="436"/>
      <c r="P21" s="436"/>
      <c r="Q21" s="436"/>
      <c r="R21" s="436"/>
      <c r="S21" s="436"/>
      <c r="T21" s="436"/>
      <c r="U21" s="436"/>
      <c r="V21" s="443"/>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7"/>
      <c r="AU21" s="437"/>
      <c r="AV21" s="436"/>
      <c r="AW21" s="436"/>
      <c r="AX21" s="436"/>
      <c r="AY21" s="436"/>
    </row>
    <row r="22" spans="1:51" ht="39.75" customHeight="1">
      <c r="A22" s="422" t="s">
        <v>1968</v>
      </c>
      <c r="B22" s="442" t="s">
        <v>1741</v>
      </c>
      <c r="C22" s="435"/>
      <c r="D22" s="435"/>
      <c r="E22" s="435"/>
      <c r="F22" s="435"/>
      <c r="G22" s="435"/>
      <c r="H22" s="436"/>
      <c r="I22" s="436"/>
      <c r="J22" s="436"/>
      <c r="K22" s="436"/>
      <c r="L22" s="436"/>
      <c r="M22" s="436"/>
      <c r="N22" s="436"/>
      <c r="O22" s="436"/>
      <c r="P22" s="436"/>
      <c r="Q22" s="436"/>
      <c r="R22" s="436"/>
      <c r="S22" s="436"/>
      <c r="T22" s="436"/>
      <c r="U22" s="436"/>
      <c r="V22" s="443"/>
      <c r="W22" s="436"/>
      <c r="X22" s="436"/>
      <c r="Y22" s="436"/>
      <c r="Z22" s="436"/>
      <c r="AA22" s="436"/>
      <c r="AB22" s="436"/>
      <c r="AC22" s="436"/>
      <c r="AD22" s="436"/>
      <c r="AE22" s="436"/>
      <c r="AF22" s="436"/>
      <c r="AG22" s="436"/>
      <c r="AH22" s="436"/>
      <c r="AI22" s="436"/>
      <c r="AJ22" s="436"/>
      <c r="AK22" s="436"/>
      <c r="AL22" s="436"/>
      <c r="AM22" s="436"/>
      <c r="AN22" s="436"/>
      <c r="AO22" s="436"/>
      <c r="AP22" s="436"/>
      <c r="AQ22" s="436"/>
      <c r="AR22" s="436"/>
      <c r="AS22" s="436"/>
      <c r="AT22" s="437"/>
      <c r="AU22" s="437"/>
      <c r="AV22" s="436"/>
      <c r="AW22" s="436"/>
      <c r="AX22" s="436"/>
      <c r="AY22" s="436"/>
    </row>
    <row r="23" spans="1:51" ht="33" customHeight="1">
      <c r="A23" s="422" t="s">
        <v>1971</v>
      </c>
      <c r="B23" s="444" t="s">
        <v>1742</v>
      </c>
      <c r="C23" s="435"/>
      <c r="D23" s="435"/>
      <c r="E23" s="435"/>
      <c r="F23" s="435"/>
      <c r="G23" s="435"/>
      <c r="H23" s="436"/>
      <c r="I23" s="436"/>
      <c r="J23" s="436"/>
      <c r="K23" s="436"/>
      <c r="L23" s="436"/>
      <c r="M23" s="436"/>
      <c r="N23" s="436"/>
      <c r="O23" s="436"/>
      <c r="P23" s="436"/>
      <c r="Q23" s="436"/>
      <c r="R23" s="436"/>
      <c r="S23" s="436"/>
      <c r="T23" s="436"/>
      <c r="U23" s="436"/>
      <c r="V23" s="443"/>
      <c r="W23" s="436"/>
      <c r="X23" s="436"/>
      <c r="Y23" s="436"/>
      <c r="Z23" s="436"/>
      <c r="AA23" s="436"/>
      <c r="AB23" s="436"/>
      <c r="AC23" s="436"/>
      <c r="AD23" s="436"/>
      <c r="AE23" s="436"/>
      <c r="AF23" s="436"/>
      <c r="AG23" s="436"/>
      <c r="AH23" s="436"/>
      <c r="AI23" s="436"/>
      <c r="AJ23" s="436"/>
      <c r="AK23" s="436"/>
      <c r="AL23" s="436"/>
      <c r="AM23" s="436"/>
      <c r="AN23" s="436"/>
      <c r="AO23" s="436"/>
      <c r="AP23" s="436"/>
      <c r="AQ23" s="436"/>
      <c r="AR23" s="436"/>
      <c r="AS23" s="436"/>
      <c r="AT23" s="437"/>
      <c r="AU23" s="437"/>
      <c r="AV23" s="436"/>
      <c r="AW23" s="436"/>
      <c r="AX23" s="436"/>
      <c r="AY23" s="436"/>
    </row>
    <row r="24" spans="1:51" ht="25.5">
      <c r="A24" s="422" t="s">
        <v>1974</v>
      </c>
      <c r="B24" s="434" t="s">
        <v>1743</v>
      </c>
      <c r="C24" s="435"/>
      <c r="D24" s="435"/>
      <c r="E24" s="435"/>
      <c r="F24" s="435"/>
      <c r="G24" s="435"/>
      <c r="H24" s="436"/>
      <c r="I24" s="436"/>
      <c r="J24" s="436"/>
      <c r="K24" s="436"/>
      <c r="L24" s="436"/>
      <c r="M24" s="436"/>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6"/>
      <c r="AK24" s="436"/>
      <c r="AL24" s="436"/>
      <c r="AM24" s="436"/>
      <c r="AN24" s="436"/>
      <c r="AO24" s="436"/>
      <c r="AP24" s="436"/>
      <c r="AQ24" s="436"/>
      <c r="AR24" s="436"/>
      <c r="AS24" s="436"/>
      <c r="AT24" s="437"/>
      <c r="AU24" s="437"/>
      <c r="AV24" s="436"/>
      <c r="AW24" s="436"/>
      <c r="AX24" s="436"/>
      <c r="AY24" s="436"/>
    </row>
    <row r="25" spans="1:51" ht="54" customHeight="1">
      <c r="A25" s="422" t="s">
        <v>1977</v>
      </c>
      <c r="B25" s="434" t="s">
        <v>1744</v>
      </c>
      <c r="C25" s="435"/>
      <c r="D25" s="435"/>
      <c r="E25" s="435"/>
      <c r="F25" s="435"/>
      <c r="G25" s="435"/>
      <c r="H25" s="436"/>
      <c r="I25" s="436"/>
      <c r="J25" s="436"/>
      <c r="K25" s="436"/>
      <c r="L25" s="436"/>
      <c r="M25" s="436"/>
      <c r="N25" s="436"/>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6"/>
      <c r="AL25" s="436"/>
      <c r="AM25" s="436"/>
      <c r="AN25" s="436"/>
      <c r="AO25" s="436"/>
      <c r="AP25" s="436"/>
      <c r="AQ25" s="436"/>
      <c r="AR25" s="436"/>
      <c r="AS25" s="436"/>
      <c r="AT25" s="437"/>
      <c r="AU25" s="437"/>
      <c r="AV25" s="436"/>
      <c r="AW25" s="436"/>
      <c r="AX25" s="436"/>
      <c r="AY25" s="436"/>
    </row>
    <row r="26" spans="1:51" ht="30" customHeight="1">
      <c r="A26" s="422" t="s">
        <v>1979</v>
      </c>
      <c r="B26" s="434" t="s">
        <v>1745</v>
      </c>
      <c r="C26" s="435"/>
      <c r="D26" s="435"/>
      <c r="E26" s="435"/>
      <c r="F26" s="435"/>
      <c r="G26" s="435"/>
      <c r="H26" s="436"/>
      <c r="I26" s="436"/>
      <c r="J26" s="436"/>
      <c r="K26" s="436"/>
      <c r="L26" s="436"/>
      <c r="M26" s="436"/>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7"/>
      <c r="AU26" s="437"/>
      <c r="AV26" s="436"/>
      <c r="AW26" s="436"/>
      <c r="AX26" s="436"/>
      <c r="AY26" s="436"/>
    </row>
    <row r="27" spans="1:51" ht="12.75">
      <c r="A27" s="422" t="s">
        <v>1982</v>
      </c>
      <c r="B27" s="445" t="s">
        <v>1426</v>
      </c>
      <c r="C27" s="446"/>
      <c r="D27" s="446"/>
      <c r="E27" s="446"/>
      <c r="F27" s="446"/>
      <c r="G27" s="446"/>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7"/>
      <c r="AM27" s="447"/>
      <c r="AN27" s="447"/>
      <c r="AO27" s="447"/>
      <c r="AP27" s="447"/>
      <c r="AQ27" s="447"/>
      <c r="AR27" s="447"/>
      <c r="AS27" s="447"/>
      <c r="AT27" s="448"/>
      <c r="AU27" s="448"/>
      <c r="AV27" s="447"/>
      <c r="AW27" s="447"/>
      <c r="AX27" s="447"/>
      <c r="AY27" s="447"/>
    </row>
    <row r="28" spans="1:51" ht="42.75" customHeight="1">
      <c r="A28" s="422" t="s">
        <v>1985</v>
      </c>
      <c r="B28" s="449" t="s">
        <v>1746</v>
      </c>
      <c r="C28" s="446"/>
      <c r="D28" s="446"/>
      <c r="E28" s="446"/>
      <c r="F28" s="446"/>
      <c r="G28" s="446"/>
      <c r="H28" s="447"/>
      <c r="I28" s="447"/>
      <c r="J28" s="447"/>
      <c r="K28" s="447"/>
      <c r="L28" s="447"/>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7"/>
      <c r="AM28" s="447"/>
      <c r="AN28" s="447"/>
      <c r="AO28" s="447"/>
      <c r="AP28" s="447"/>
      <c r="AQ28" s="447"/>
      <c r="AR28" s="447"/>
      <c r="AS28" s="447"/>
      <c r="AT28" s="448"/>
      <c r="AU28" s="448"/>
      <c r="AV28" s="447"/>
      <c r="AW28" s="447"/>
      <c r="AX28" s="447"/>
      <c r="AY28" s="447"/>
    </row>
    <row r="29" spans="1:51" ht="19.5" customHeight="1">
      <c r="A29" s="422" t="s">
        <v>1988</v>
      </c>
      <c r="B29" s="445" t="s">
        <v>1657</v>
      </c>
      <c r="C29" s="446"/>
      <c r="D29" s="446"/>
      <c r="E29" s="446"/>
      <c r="F29" s="446"/>
      <c r="G29" s="446"/>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8"/>
      <c r="AU29" s="448"/>
      <c r="AV29" s="447"/>
      <c r="AW29" s="447"/>
      <c r="AX29" s="447"/>
      <c r="AY29" s="447"/>
    </row>
    <row r="30" spans="1:51" ht="12.75">
      <c r="A30" s="422" t="s">
        <v>1991</v>
      </c>
      <c r="B30" s="434" t="s">
        <v>1427</v>
      </c>
      <c r="C30" s="435"/>
      <c r="D30" s="435"/>
      <c r="E30" s="435"/>
      <c r="F30" s="435"/>
      <c r="G30" s="435"/>
      <c r="H30" s="436"/>
      <c r="I30" s="436"/>
      <c r="J30" s="436"/>
      <c r="K30" s="436"/>
      <c r="L30" s="436"/>
      <c r="M30" s="436"/>
      <c r="N30" s="436"/>
      <c r="O30" s="436"/>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7"/>
      <c r="AU30" s="437"/>
      <c r="AV30" s="436"/>
      <c r="AW30" s="436"/>
      <c r="AX30" s="436"/>
      <c r="AY30" s="436"/>
    </row>
    <row r="31" spans="1:51" ht="22.5">
      <c r="A31" s="422" t="s">
        <v>1994</v>
      </c>
      <c r="B31" s="450" t="s">
        <v>1747</v>
      </c>
      <c r="C31" s="451"/>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row>
    <row r="32" spans="1:51" ht="22.5">
      <c r="A32" s="422" t="s">
        <v>1997</v>
      </c>
      <c r="B32" s="452" t="s">
        <v>1748</v>
      </c>
      <c r="C32" s="453"/>
      <c r="D32" s="453"/>
      <c r="E32" s="453"/>
      <c r="F32" s="453"/>
      <c r="G32" s="453"/>
      <c r="H32" s="454"/>
      <c r="I32" s="45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454"/>
      <c r="AM32" s="454"/>
      <c r="AN32" s="454"/>
      <c r="AO32" s="454"/>
      <c r="AP32" s="454"/>
      <c r="AQ32" s="454"/>
      <c r="AR32" s="454"/>
      <c r="AS32" s="454"/>
      <c r="AT32" s="454"/>
      <c r="AU32" s="454"/>
      <c r="AV32" s="454"/>
      <c r="AW32" s="454"/>
      <c r="AX32" s="454"/>
      <c r="AY32" s="454"/>
    </row>
  </sheetData>
  <sheetProtection/>
  <mergeCells count="57">
    <mergeCell ref="AP2:AP4"/>
    <mergeCell ref="AQ2:AQ4"/>
    <mergeCell ref="AF2:AF4"/>
    <mergeCell ref="AG2:AG4"/>
    <mergeCell ref="AY1:AY4"/>
    <mergeCell ref="F2:G2"/>
    <mergeCell ref="H2:I2"/>
    <mergeCell ref="U1:U4"/>
    <mergeCell ref="Z2:Z4"/>
    <mergeCell ref="W1:AX1"/>
    <mergeCell ref="V2:V4"/>
    <mergeCell ref="W2:W4"/>
    <mergeCell ref="X2:X4"/>
    <mergeCell ref="Y2:Y4"/>
    <mergeCell ref="I3:I4"/>
    <mergeCell ref="J3:J4"/>
    <mergeCell ref="AL2:AL4"/>
    <mergeCell ref="AM2:AM4"/>
    <mergeCell ref="AE2:AE4"/>
    <mergeCell ref="AA2:AA4"/>
    <mergeCell ref="AB2:AB4"/>
    <mergeCell ref="AC2:AC4"/>
    <mergeCell ref="AD2:AD4"/>
    <mergeCell ref="T2:T4"/>
    <mergeCell ref="B7:AY7"/>
    <mergeCell ref="AR2:AR4"/>
    <mergeCell ref="AS2:AS4"/>
    <mergeCell ref="AT2:AT4"/>
    <mergeCell ref="AU2:AU4"/>
    <mergeCell ref="AV2:AX3"/>
    <mergeCell ref="F3:F4"/>
    <mergeCell ref="G3:G4"/>
    <mergeCell ref="H3:H4"/>
    <mergeCell ref="AO2:AO4"/>
    <mergeCell ref="AJ2:AJ4"/>
    <mergeCell ref="AK2:AK4"/>
    <mergeCell ref="J2:K2"/>
    <mergeCell ref="M2:M4"/>
    <mergeCell ref="N2:O2"/>
    <mergeCell ref="Q2:Q4"/>
    <mergeCell ref="R2:R4"/>
    <mergeCell ref="L1:L4"/>
    <mergeCell ref="M1:O1"/>
    <mergeCell ref="E1:E4"/>
    <mergeCell ref="AH2:AH4"/>
    <mergeCell ref="AI2:AI4"/>
    <mergeCell ref="AN2:AN4"/>
    <mergeCell ref="P1:P4"/>
    <mergeCell ref="Q1:T1"/>
    <mergeCell ref="F1:K1"/>
    <mergeCell ref="K3:K4"/>
    <mergeCell ref="O3:O4"/>
    <mergeCell ref="S2:S4"/>
    <mergeCell ref="A1:A5"/>
    <mergeCell ref="B1:B5"/>
    <mergeCell ref="C1:C4"/>
    <mergeCell ref="D1:D4"/>
  </mergeCells>
  <printOptions/>
  <pageMargins left="0.7" right="0.7" top="0.75" bottom="0.75" header="0.3" footer="0.3"/>
  <pageSetup horizontalDpi="600" verticalDpi="600" orientation="landscape" paperSize="9" scale="54" r:id="rId1"/>
  <colBreaks count="1" manualBreakCount="1">
    <brk id="22" max="65535" man="1"/>
  </colBreaks>
</worksheet>
</file>

<file path=xl/worksheets/sheet30.xml><?xml version="1.0" encoding="utf-8"?>
<worksheet xmlns="http://schemas.openxmlformats.org/spreadsheetml/2006/main" xmlns:r="http://schemas.openxmlformats.org/officeDocument/2006/relationships">
  <dimension ref="A1:P60"/>
  <sheetViews>
    <sheetView zoomScale="98" zoomScaleNormal="98" zoomScalePageLayoutView="0" workbookViewId="0" topLeftCell="A1">
      <selection activeCell="A1" sqref="A1:F1"/>
    </sheetView>
  </sheetViews>
  <sheetFormatPr defaultColWidth="9.140625" defaultRowHeight="15"/>
  <cols>
    <col min="1" max="1" width="9.140625" style="1250" customWidth="1"/>
    <col min="2" max="2" width="50.8515625" style="1148" customWidth="1"/>
    <col min="3" max="3" width="9.140625" style="1148" customWidth="1"/>
    <col min="4" max="4" width="21.00390625" style="1148" customWidth="1"/>
    <col min="5" max="5" width="9.140625" style="1148" customWidth="1"/>
    <col min="6" max="6" width="24.7109375" style="1148" customWidth="1"/>
    <col min="7" max="16384" width="9.140625" style="1148" customWidth="1"/>
  </cols>
  <sheetData>
    <row r="1" spans="1:16" ht="30">
      <c r="A1" s="1623" t="s">
        <v>90</v>
      </c>
      <c r="B1" s="1623"/>
      <c r="C1" s="1623"/>
      <c r="D1" s="1623"/>
      <c r="E1" s="1623"/>
      <c r="F1" s="1623"/>
      <c r="G1" s="1145"/>
      <c r="H1" s="1146"/>
      <c r="I1" s="1146"/>
      <c r="J1" s="1147"/>
      <c r="K1" s="1145"/>
      <c r="L1" s="1145"/>
      <c r="M1" s="1145"/>
      <c r="N1" s="1145"/>
      <c r="O1" s="1145"/>
      <c r="P1" s="1145"/>
    </row>
    <row r="2" spans="1:16" ht="17.25">
      <c r="A2" s="1147"/>
      <c r="B2" s="1149"/>
      <c r="C2" s="1149"/>
      <c r="D2" s="1149"/>
      <c r="E2" s="1149"/>
      <c r="F2" s="1149"/>
      <c r="G2" s="1145"/>
      <c r="H2" s="1149"/>
      <c r="I2" s="1149"/>
      <c r="J2" s="1147"/>
      <c r="K2" s="1145"/>
      <c r="L2" s="1145"/>
      <c r="M2" s="1145"/>
      <c r="N2" s="1145"/>
      <c r="O2" s="1145"/>
      <c r="P2" s="1145"/>
    </row>
    <row r="3" spans="1:16" ht="18" thickBot="1">
      <c r="A3" s="1147"/>
      <c r="B3" s="1149" t="s">
        <v>89</v>
      </c>
      <c r="C3" s="1149"/>
      <c r="D3" s="1145" t="s">
        <v>88</v>
      </c>
      <c r="E3" s="1149"/>
      <c r="F3" s="1149"/>
      <c r="G3" s="1150"/>
      <c r="H3" s="1149"/>
      <c r="I3" s="1149"/>
      <c r="J3" s="1147"/>
      <c r="K3" s="1145"/>
      <c r="L3" s="1145"/>
      <c r="M3" s="1145"/>
      <c r="N3" s="1145"/>
      <c r="O3" s="1145"/>
      <c r="P3" s="1145"/>
    </row>
    <row r="4" spans="1:16" ht="182.25" thickBot="1">
      <c r="A4" s="1151"/>
      <c r="B4" s="1152"/>
      <c r="C4" s="1153" t="s">
        <v>87</v>
      </c>
      <c r="D4" s="1154" t="s">
        <v>86</v>
      </c>
      <c r="E4" s="1154" t="s">
        <v>85</v>
      </c>
      <c r="F4" s="1154" t="s">
        <v>84</v>
      </c>
      <c r="G4" s="1155" t="s">
        <v>83</v>
      </c>
      <c r="H4" s="1156" t="s">
        <v>82</v>
      </c>
      <c r="I4" s="1156" t="s">
        <v>81</v>
      </c>
      <c r="J4" s="1156" t="s">
        <v>80</v>
      </c>
      <c r="K4" s="1156" t="s">
        <v>79</v>
      </c>
      <c r="L4" s="1156" t="s">
        <v>78</v>
      </c>
      <c r="M4" s="1156" t="s">
        <v>77</v>
      </c>
      <c r="N4" s="1156" t="s">
        <v>76</v>
      </c>
      <c r="O4" s="1156" t="s">
        <v>75</v>
      </c>
      <c r="P4" s="1157" t="s">
        <v>74</v>
      </c>
    </row>
    <row r="5" spans="1:16" ht="18" thickBot="1">
      <c r="A5" s="1158"/>
      <c r="B5" s="1159">
        <v>1</v>
      </c>
      <c r="C5" s="1159">
        <v>2</v>
      </c>
      <c r="D5" s="1159">
        <v>3</v>
      </c>
      <c r="E5" s="1159">
        <v>4</v>
      </c>
      <c r="F5" s="1160" t="s">
        <v>73</v>
      </c>
      <c r="G5" s="1161">
        <v>6</v>
      </c>
      <c r="H5" s="1161">
        <v>7</v>
      </c>
      <c r="I5" s="1161">
        <v>8</v>
      </c>
      <c r="J5" s="1161">
        <v>9</v>
      </c>
      <c r="K5" s="1161">
        <v>10</v>
      </c>
      <c r="L5" s="1161">
        <v>11</v>
      </c>
      <c r="M5" s="1161">
        <v>12</v>
      </c>
      <c r="N5" s="1161">
        <v>13</v>
      </c>
      <c r="O5" s="1161">
        <v>14</v>
      </c>
      <c r="P5" s="1162">
        <v>15</v>
      </c>
    </row>
    <row r="6" spans="1:16" ht="18" thickBot="1">
      <c r="A6" s="1163" t="s">
        <v>72</v>
      </c>
      <c r="B6" s="1164" t="s">
        <v>71</v>
      </c>
      <c r="C6" s="1165"/>
      <c r="D6" s="1165"/>
      <c r="E6" s="1166">
        <v>0</v>
      </c>
      <c r="F6" s="1167"/>
      <c r="G6" s="1168"/>
      <c r="H6" s="1168"/>
      <c r="I6" s="1168"/>
      <c r="J6" s="1168"/>
      <c r="K6" s="1168"/>
      <c r="L6" s="1168"/>
      <c r="M6" s="1168"/>
      <c r="N6" s="1168"/>
      <c r="O6" s="1168"/>
      <c r="P6" s="1169"/>
    </row>
    <row r="7" spans="1:16" ht="18" thickBot="1">
      <c r="A7" s="1170" t="s">
        <v>70</v>
      </c>
      <c r="B7" s="1164" t="s">
        <v>69</v>
      </c>
      <c r="C7" s="1165"/>
      <c r="D7" s="1165"/>
      <c r="E7" s="1166">
        <v>0</v>
      </c>
      <c r="F7" s="1167"/>
      <c r="G7" s="1171"/>
      <c r="H7" s="1171"/>
      <c r="I7" s="1171"/>
      <c r="J7" s="1171"/>
      <c r="K7" s="1171"/>
      <c r="L7" s="1171"/>
      <c r="M7" s="1171"/>
      <c r="N7" s="1171"/>
      <c r="O7" s="1171"/>
      <c r="P7" s="1172"/>
    </row>
    <row r="8" spans="1:16" ht="18" thickBot="1">
      <c r="A8" s="1173" t="s">
        <v>1611</v>
      </c>
      <c r="B8" s="1174" t="s">
        <v>68</v>
      </c>
      <c r="C8" s="1165"/>
      <c r="D8" s="1165"/>
      <c r="E8" s="1166">
        <v>0</v>
      </c>
      <c r="F8" s="1165"/>
      <c r="G8" s="1175"/>
      <c r="H8" s="1175"/>
      <c r="I8" s="1175"/>
      <c r="J8" s="1175"/>
      <c r="K8" s="1175"/>
      <c r="L8" s="1175"/>
      <c r="M8" s="1175"/>
      <c r="N8" s="1175"/>
      <c r="O8" s="1175"/>
      <c r="P8" s="1176"/>
    </row>
    <row r="9" spans="1:16" ht="17.25">
      <c r="A9" s="1177" t="s">
        <v>67</v>
      </c>
      <c r="B9" s="1178" t="s">
        <v>66</v>
      </c>
      <c r="C9" s="1179"/>
      <c r="D9" s="1179"/>
      <c r="E9" s="1180">
        <v>0</v>
      </c>
      <c r="F9" s="1179"/>
      <c r="G9" s="1181"/>
      <c r="H9" s="1182"/>
      <c r="I9" s="1182"/>
      <c r="J9" s="1182"/>
      <c r="K9" s="1182"/>
      <c r="L9" s="1182"/>
      <c r="M9" s="1182"/>
      <c r="N9" s="1182"/>
      <c r="O9" s="1182"/>
      <c r="P9" s="1183"/>
    </row>
    <row r="10" spans="1:16" ht="17.25">
      <c r="A10" s="1184" t="s">
        <v>65</v>
      </c>
      <c r="B10" s="1185" t="s">
        <v>64</v>
      </c>
      <c r="C10" s="1186"/>
      <c r="D10" s="1186"/>
      <c r="E10" s="1187">
        <v>0</v>
      </c>
      <c r="F10" s="1186"/>
      <c r="G10" s="1181"/>
      <c r="H10" s="1188"/>
      <c r="I10" s="1188"/>
      <c r="J10" s="1188"/>
      <c r="K10" s="1188"/>
      <c r="L10" s="1188"/>
      <c r="M10" s="1188"/>
      <c r="N10" s="1188"/>
      <c r="O10" s="1188"/>
      <c r="P10" s="1183"/>
    </row>
    <row r="11" spans="1:16" ht="29.25" customHeight="1" thickBot="1">
      <c r="A11" s="1189" t="s">
        <v>63</v>
      </c>
      <c r="B11" s="1190" t="s">
        <v>62</v>
      </c>
      <c r="C11" s="1191"/>
      <c r="D11" s="1191"/>
      <c r="E11" s="1192">
        <v>0</v>
      </c>
      <c r="F11" s="1191"/>
      <c r="G11" s="1193"/>
      <c r="H11" s="1171"/>
      <c r="I11" s="1171"/>
      <c r="J11" s="1171"/>
      <c r="K11" s="1171"/>
      <c r="L11" s="1171"/>
      <c r="M11" s="1171"/>
      <c r="N11" s="1171"/>
      <c r="O11" s="1171"/>
      <c r="P11" s="1172"/>
    </row>
    <row r="12" spans="1:16" ht="30" customHeight="1" thickBot="1">
      <c r="A12" s="1163" t="s">
        <v>1612</v>
      </c>
      <c r="B12" s="1194" t="s">
        <v>61</v>
      </c>
      <c r="C12" s="1195"/>
      <c r="D12" s="1195"/>
      <c r="E12" s="1196"/>
      <c r="F12" s="1197"/>
      <c r="G12" s="1182"/>
      <c r="H12" s="1182"/>
      <c r="I12" s="1198"/>
      <c r="J12" s="1199"/>
      <c r="K12" s="1199"/>
      <c r="L12" s="1199"/>
      <c r="M12" s="1199"/>
      <c r="N12" s="1199"/>
      <c r="O12" s="1199"/>
      <c r="P12" s="1200"/>
    </row>
    <row r="13" spans="1:16" ht="17.25">
      <c r="A13" s="1201" t="s">
        <v>60</v>
      </c>
      <c r="B13" s="1202" t="s">
        <v>43</v>
      </c>
      <c r="C13" s="1203"/>
      <c r="D13" s="1203"/>
      <c r="E13" s="1204"/>
      <c r="F13" s="1203"/>
      <c r="G13" s="1182"/>
      <c r="H13" s="1182"/>
      <c r="I13" s="1205"/>
      <c r="J13" s="1186"/>
      <c r="K13" s="1186"/>
      <c r="L13" s="1186"/>
      <c r="M13" s="1186"/>
      <c r="N13" s="1186"/>
      <c r="O13" s="1186"/>
      <c r="P13" s="1206"/>
    </row>
    <row r="14" spans="1:16" ht="17.25">
      <c r="A14" s="1207"/>
      <c r="B14" s="1185" t="s">
        <v>59</v>
      </c>
      <c r="C14" s="1186"/>
      <c r="D14" s="1186"/>
      <c r="E14" s="1187">
        <v>0.05</v>
      </c>
      <c r="F14" s="1186"/>
      <c r="G14" s="1208"/>
      <c r="H14" s="1182"/>
      <c r="I14" s="1205"/>
      <c r="J14" s="1186"/>
      <c r="K14" s="1186"/>
      <c r="L14" s="1186"/>
      <c r="M14" s="1186"/>
      <c r="N14" s="1186"/>
      <c r="O14" s="1186"/>
      <c r="P14" s="1206"/>
    </row>
    <row r="15" spans="1:16" ht="17.25">
      <c r="A15" s="1207"/>
      <c r="B15" s="1185" t="s">
        <v>58</v>
      </c>
      <c r="C15" s="1186"/>
      <c r="D15" s="1186"/>
      <c r="E15" s="1187">
        <v>0.1</v>
      </c>
      <c r="F15" s="1186"/>
      <c r="G15" s="1209"/>
      <c r="H15" s="1182"/>
      <c r="I15" s="1205"/>
      <c r="J15" s="1186"/>
      <c r="K15" s="1186"/>
      <c r="L15" s="1186"/>
      <c r="M15" s="1186"/>
      <c r="N15" s="1186"/>
      <c r="O15" s="1186"/>
      <c r="P15" s="1206"/>
    </row>
    <row r="16" spans="1:16" ht="17.25">
      <c r="A16" s="1207"/>
      <c r="B16" s="1185" t="s">
        <v>55</v>
      </c>
      <c r="C16" s="1186"/>
      <c r="D16" s="1186"/>
      <c r="E16" s="1187">
        <v>0.1</v>
      </c>
      <c r="F16" s="1186"/>
      <c r="G16" s="1210"/>
      <c r="H16" s="1182"/>
      <c r="I16" s="1205"/>
      <c r="J16" s="1186"/>
      <c r="K16" s="1186"/>
      <c r="L16" s="1186"/>
      <c r="M16" s="1186"/>
      <c r="N16" s="1186"/>
      <c r="O16" s="1186"/>
      <c r="P16" s="1206"/>
    </row>
    <row r="17" spans="1:16" ht="17.25">
      <c r="A17" s="1207" t="s">
        <v>57</v>
      </c>
      <c r="B17" s="1211" t="s">
        <v>41</v>
      </c>
      <c r="C17" s="1212"/>
      <c r="D17" s="1212"/>
      <c r="E17" s="1213"/>
      <c r="F17" s="1212"/>
      <c r="G17" s="1182"/>
      <c r="H17" s="1182"/>
      <c r="I17" s="1205"/>
      <c r="J17" s="1186"/>
      <c r="K17" s="1186"/>
      <c r="L17" s="1186"/>
      <c r="M17" s="1186"/>
      <c r="N17" s="1186"/>
      <c r="O17" s="1186"/>
      <c r="P17" s="1206"/>
    </row>
    <row r="18" spans="1:16" ht="17.25">
      <c r="A18" s="1207"/>
      <c r="B18" s="1185" t="s">
        <v>56</v>
      </c>
      <c r="C18" s="1186"/>
      <c r="D18" s="1186"/>
      <c r="E18" s="1187">
        <v>0.05</v>
      </c>
      <c r="F18" s="1186"/>
      <c r="G18" s="1208"/>
      <c r="H18" s="1182"/>
      <c r="I18" s="1205"/>
      <c r="J18" s="1186"/>
      <c r="K18" s="1186"/>
      <c r="L18" s="1186"/>
      <c r="M18" s="1186"/>
      <c r="N18" s="1186"/>
      <c r="O18" s="1186"/>
      <c r="P18" s="1206"/>
    </row>
    <row r="19" spans="1:16" ht="17.25">
      <c r="A19" s="1207"/>
      <c r="B19" s="1185" t="s">
        <v>55</v>
      </c>
      <c r="C19" s="1186"/>
      <c r="D19" s="1186"/>
      <c r="E19" s="1187">
        <v>0.1</v>
      </c>
      <c r="F19" s="1186"/>
      <c r="G19" s="1210"/>
      <c r="H19" s="1182"/>
      <c r="I19" s="1205"/>
      <c r="J19" s="1186"/>
      <c r="K19" s="1186"/>
      <c r="L19" s="1186"/>
      <c r="M19" s="1186"/>
      <c r="N19" s="1186"/>
      <c r="O19" s="1186"/>
      <c r="P19" s="1206"/>
    </row>
    <row r="20" spans="1:16" ht="17.25">
      <c r="A20" s="1207" t="s">
        <v>54</v>
      </c>
      <c r="B20" s="1211" t="s">
        <v>39</v>
      </c>
      <c r="C20" s="1212"/>
      <c r="D20" s="1212"/>
      <c r="E20" s="1213"/>
      <c r="F20" s="1212"/>
      <c r="G20" s="1182"/>
      <c r="H20" s="1182"/>
      <c r="I20" s="1205"/>
      <c r="J20" s="1186"/>
      <c r="K20" s="1186"/>
      <c r="L20" s="1186"/>
      <c r="M20" s="1186"/>
      <c r="N20" s="1186"/>
      <c r="O20" s="1186"/>
      <c r="P20" s="1206"/>
    </row>
    <row r="21" spans="1:16" ht="17.25">
      <c r="A21" s="1207"/>
      <c r="B21" s="1185" t="s">
        <v>52</v>
      </c>
      <c r="C21" s="1186"/>
      <c r="D21" s="1186"/>
      <c r="E21" s="1187">
        <v>0.1</v>
      </c>
      <c r="F21" s="1186"/>
      <c r="G21" s="1208"/>
      <c r="H21" s="1182"/>
      <c r="I21" s="1205"/>
      <c r="J21" s="1186"/>
      <c r="K21" s="1186"/>
      <c r="L21" s="1186"/>
      <c r="M21" s="1186"/>
      <c r="N21" s="1186"/>
      <c r="O21" s="1186"/>
      <c r="P21" s="1206"/>
    </row>
    <row r="22" spans="1:16" ht="17.25">
      <c r="A22" s="1207"/>
      <c r="B22" s="1185" t="s">
        <v>51</v>
      </c>
      <c r="C22" s="1186"/>
      <c r="D22" s="1186"/>
      <c r="E22" s="1187">
        <v>0.1</v>
      </c>
      <c r="F22" s="1186"/>
      <c r="G22" s="1209"/>
      <c r="H22" s="1182"/>
      <c r="I22" s="1205"/>
      <c r="J22" s="1186"/>
      <c r="K22" s="1186"/>
      <c r="L22" s="1186"/>
      <c r="M22" s="1186"/>
      <c r="N22" s="1186"/>
      <c r="O22" s="1186"/>
      <c r="P22" s="1206"/>
    </row>
    <row r="23" spans="1:16" ht="17.25">
      <c r="A23" s="1207"/>
      <c r="B23" s="1185" t="s">
        <v>50</v>
      </c>
      <c r="C23" s="1186"/>
      <c r="D23" s="1186"/>
      <c r="E23" s="1187">
        <v>0.1</v>
      </c>
      <c r="F23" s="1186"/>
      <c r="G23" s="1210"/>
      <c r="H23" s="1182"/>
      <c r="I23" s="1205"/>
      <c r="J23" s="1186"/>
      <c r="K23" s="1186"/>
      <c r="L23" s="1186"/>
      <c r="M23" s="1186"/>
      <c r="N23" s="1186"/>
      <c r="O23" s="1186"/>
      <c r="P23" s="1206"/>
    </row>
    <row r="24" spans="1:16" ht="17.25">
      <c r="A24" s="1207" t="s">
        <v>53</v>
      </c>
      <c r="B24" s="1211" t="s">
        <v>37</v>
      </c>
      <c r="C24" s="1212"/>
      <c r="D24" s="1212"/>
      <c r="E24" s="1213"/>
      <c r="F24" s="1212"/>
      <c r="G24" s="1182"/>
      <c r="H24" s="1182"/>
      <c r="I24" s="1205"/>
      <c r="J24" s="1186"/>
      <c r="K24" s="1186"/>
      <c r="L24" s="1186"/>
      <c r="M24" s="1186"/>
      <c r="N24" s="1186"/>
      <c r="O24" s="1186"/>
      <c r="P24" s="1206"/>
    </row>
    <row r="25" spans="1:16" ht="17.25">
      <c r="A25" s="1207"/>
      <c r="B25" s="1185" t="s">
        <v>52</v>
      </c>
      <c r="C25" s="1214"/>
      <c r="D25" s="1214"/>
      <c r="E25" s="1215"/>
      <c r="F25" s="1214"/>
      <c r="G25" s="1216"/>
      <c r="H25" s="1182"/>
      <c r="I25" s="1205"/>
      <c r="J25" s="1186"/>
      <c r="K25" s="1186"/>
      <c r="L25" s="1186"/>
      <c r="M25" s="1186"/>
      <c r="N25" s="1186"/>
      <c r="O25" s="1186"/>
      <c r="P25" s="1206"/>
    </row>
    <row r="26" spans="1:16" ht="17.25">
      <c r="A26" s="1207"/>
      <c r="B26" s="1185" t="s">
        <v>51</v>
      </c>
      <c r="C26" s="1186"/>
      <c r="D26" s="1186"/>
      <c r="E26" s="1187">
        <v>0.1</v>
      </c>
      <c r="F26" s="1186"/>
      <c r="G26" s="1208"/>
      <c r="H26" s="1182"/>
      <c r="I26" s="1205"/>
      <c r="J26" s="1186"/>
      <c r="K26" s="1186"/>
      <c r="L26" s="1186"/>
      <c r="M26" s="1186"/>
      <c r="N26" s="1186"/>
      <c r="O26" s="1186"/>
      <c r="P26" s="1206"/>
    </row>
    <row r="27" spans="1:16" ht="17.25">
      <c r="A27" s="1207"/>
      <c r="B27" s="1185" t="s">
        <v>50</v>
      </c>
      <c r="C27" s="1186"/>
      <c r="D27" s="1186"/>
      <c r="E27" s="1187">
        <v>0.1</v>
      </c>
      <c r="F27" s="1186"/>
      <c r="G27" s="1210"/>
      <c r="H27" s="1182"/>
      <c r="I27" s="1205"/>
      <c r="J27" s="1186"/>
      <c r="K27" s="1186"/>
      <c r="L27" s="1186"/>
      <c r="M27" s="1186"/>
      <c r="N27" s="1186"/>
      <c r="O27" s="1186"/>
      <c r="P27" s="1206"/>
    </row>
    <row r="28" spans="1:16" ht="46.5" customHeight="1">
      <c r="A28" s="1207" t="s">
        <v>49</v>
      </c>
      <c r="B28" s="1217" t="s">
        <v>48</v>
      </c>
      <c r="C28" s="1212"/>
      <c r="D28" s="1212"/>
      <c r="E28" s="1213"/>
      <c r="F28" s="1212"/>
      <c r="G28" s="1182"/>
      <c r="H28" s="1182"/>
      <c r="I28" s="1205"/>
      <c r="J28" s="1186"/>
      <c r="K28" s="1186"/>
      <c r="L28" s="1186"/>
      <c r="M28" s="1186"/>
      <c r="N28" s="1186"/>
      <c r="O28" s="1186"/>
      <c r="P28" s="1206"/>
    </row>
    <row r="29" spans="1:16" ht="17.25">
      <c r="A29" s="1207"/>
      <c r="B29" s="1185" t="s">
        <v>30</v>
      </c>
      <c r="C29" s="1186"/>
      <c r="D29" s="1186"/>
      <c r="E29" s="1187">
        <v>0.05</v>
      </c>
      <c r="F29" s="1186"/>
      <c r="G29" s="1208"/>
      <c r="H29" s="1182"/>
      <c r="I29" s="1205"/>
      <c r="J29" s="1186"/>
      <c r="K29" s="1186"/>
      <c r="L29" s="1186"/>
      <c r="M29" s="1186"/>
      <c r="N29" s="1186"/>
      <c r="O29" s="1186"/>
      <c r="P29" s="1206"/>
    </row>
    <row r="30" spans="1:16" ht="17.25">
      <c r="A30" s="1207"/>
      <c r="B30" s="1185" t="s">
        <v>29</v>
      </c>
      <c r="C30" s="1186"/>
      <c r="D30" s="1186"/>
      <c r="E30" s="1187">
        <v>0.1</v>
      </c>
      <c r="F30" s="1186"/>
      <c r="G30" s="1210"/>
      <c r="H30" s="1182"/>
      <c r="I30" s="1205"/>
      <c r="J30" s="1186"/>
      <c r="K30" s="1186"/>
      <c r="L30" s="1186"/>
      <c r="M30" s="1186"/>
      <c r="N30" s="1186"/>
      <c r="O30" s="1186"/>
      <c r="P30" s="1206"/>
    </row>
    <row r="31" spans="1:16" ht="31.5" customHeight="1">
      <c r="A31" s="1207" t="s">
        <v>47</v>
      </c>
      <c r="B31" s="1217" t="s">
        <v>46</v>
      </c>
      <c r="C31" s="1212"/>
      <c r="D31" s="1212"/>
      <c r="E31" s="1213"/>
      <c r="F31" s="1212"/>
      <c r="G31" s="1182"/>
      <c r="H31" s="1182"/>
      <c r="I31" s="1205"/>
      <c r="J31" s="1186"/>
      <c r="K31" s="1186"/>
      <c r="L31" s="1186"/>
      <c r="M31" s="1186"/>
      <c r="N31" s="1186"/>
      <c r="O31" s="1186"/>
      <c r="P31" s="1206"/>
    </row>
    <row r="32" spans="1:16" ht="17.25">
      <c r="A32" s="1218"/>
      <c r="B32" s="1185" t="s">
        <v>30</v>
      </c>
      <c r="C32" s="1186"/>
      <c r="D32" s="1186"/>
      <c r="E32" s="1187">
        <v>0.1</v>
      </c>
      <c r="F32" s="1186"/>
      <c r="G32" s="1208"/>
      <c r="H32" s="1182"/>
      <c r="I32" s="1205"/>
      <c r="J32" s="1186"/>
      <c r="K32" s="1186"/>
      <c r="L32" s="1186"/>
      <c r="M32" s="1186"/>
      <c r="N32" s="1186"/>
      <c r="O32" s="1186"/>
      <c r="P32" s="1206"/>
    </row>
    <row r="33" spans="1:16" ht="18" thickBot="1">
      <c r="A33" s="1219"/>
      <c r="B33" s="1220" t="s">
        <v>29</v>
      </c>
      <c r="C33" s="1220"/>
      <c r="D33" s="1220"/>
      <c r="E33" s="1192">
        <v>0.1</v>
      </c>
      <c r="F33" s="1220"/>
      <c r="G33" s="1221"/>
      <c r="H33" s="1171"/>
      <c r="I33" s="1222"/>
      <c r="J33" s="1223"/>
      <c r="K33" s="1223"/>
      <c r="L33" s="1223"/>
      <c r="M33" s="1223"/>
      <c r="N33" s="1223"/>
      <c r="O33" s="1223"/>
      <c r="P33" s="1224"/>
    </row>
    <row r="34" spans="1:16" ht="17.25">
      <c r="A34" s="1225" t="s">
        <v>1765</v>
      </c>
      <c r="B34" s="1226" t="s">
        <v>45</v>
      </c>
      <c r="C34" s="1175"/>
      <c r="D34" s="1175"/>
      <c r="E34" s="1227"/>
      <c r="F34" s="1176"/>
      <c r="G34" s="1182"/>
      <c r="H34" s="1198"/>
      <c r="I34" s="1199"/>
      <c r="J34" s="1199"/>
      <c r="K34" s="1199"/>
      <c r="L34" s="1199"/>
      <c r="M34" s="1199"/>
      <c r="N34" s="1199"/>
      <c r="O34" s="1199"/>
      <c r="P34" s="1200"/>
    </row>
    <row r="35" spans="1:16" ht="17.25">
      <c r="A35" s="1207" t="s">
        <v>44</v>
      </c>
      <c r="B35" s="1211" t="s">
        <v>43</v>
      </c>
      <c r="C35" s="1212"/>
      <c r="D35" s="1212"/>
      <c r="E35" s="1213"/>
      <c r="F35" s="1212"/>
      <c r="G35" s="1182"/>
      <c r="H35" s="1205"/>
      <c r="I35" s="1186"/>
      <c r="J35" s="1186"/>
      <c r="K35" s="1186"/>
      <c r="L35" s="1186"/>
      <c r="M35" s="1186"/>
      <c r="N35" s="1186"/>
      <c r="O35" s="1186"/>
      <c r="P35" s="1206"/>
    </row>
    <row r="36" spans="1:16" ht="17.25">
      <c r="A36" s="1207"/>
      <c r="B36" s="1185" t="s">
        <v>34</v>
      </c>
      <c r="C36" s="1186"/>
      <c r="D36" s="1186"/>
      <c r="E36" s="1187">
        <v>0.15</v>
      </c>
      <c r="F36" s="1186"/>
      <c r="G36" s="1182"/>
      <c r="H36" s="1205"/>
      <c r="I36" s="1186"/>
      <c r="J36" s="1186"/>
      <c r="K36" s="1186"/>
      <c r="L36" s="1186"/>
      <c r="M36" s="1186"/>
      <c r="N36" s="1186"/>
      <c r="O36" s="1186"/>
      <c r="P36" s="1206"/>
    </row>
    <row r="37" spans="1:16" ht="17.25">
      <c r="A37" s="1207"/>
      <c r="B37" s="1185" t="s">
        <v>33</v>
      </c>
      <c r="C37" s="1186"/>
      <c r="D37" s="1186"/>
      <c r="E37" s="1187">
        <v>0.15</v>
      </c>
      <c r="F37" s="1186"/>
      <c r="G37" s="1182"/>
      <c r="H37" s="1205"/>
      <c r="I37" s="1186"/>
      <c r="J37" s="1186"/>
      <c r="K37" s="1186"/>
      <c r="L37" s="1186"/>
      <c r="M37" s="1186"/>
      <c r="N37" s="1186"/>
      <c r="O37" s="1186"/>
      <c r="P37" s="1206"/>
    </row>
    <row r="38" spans="1:16" ht="17.25">
      <c r="A38" s="1207" t="s">
        <v>42</v>
      </c>
      <c r="B38" s="1211" t="s">
        <v>41</v>
      </c>
      <c r="C38" s="1212"/>
      <c r="D38" s="1212"/>
      <c r="E38" s="1213"/>
      <c r="F38" s="1212"/>
      <c r="G38" s="1182"/>
      <c r="H38" s="1205"/>
      <c r="I38" s="1186"/>
      <c r="J38" s="1186"/>
      <c r="K38" s="1186"/>
      <c r="L38" s="1186"/>
      <c r="M38" s="1186"/>
      <c r="N38" s="1186"/>
      <c r="O38" s="1186"/>
      <c r="P38" s="1206"/>
    </row>
    <row r="39" spans="1:16" ht="17.25">
      <c r="A39" s="1207"/>
      <c r="B39" s="1185" t="s">
        <v>34</v>
      </c>
      <c r="C39" s="1186"/>
      <c r="D39" s="1186"/>
      <c r="E39" s="1187">
        <v>0.15</v>
      </c>
      <c r="F39" s="1186"/>
      <c r="G39" s="1182"/>
      <c r="H39" s="1205"/>
      <c r="I39" s="1186"/>
      <c r="J39" s="1186"/>
      <c r="K39" s="1186"/>
      <c r="L39" s="1186"/>
      <c r="M39" s="1186"/>
      <c r="N39" s="1186"/>
      <c r="O39" s="1186"/>
      <c r="P39" s="1206"/>
    </row>
    <row r="40" spans="1:16" ht="17.25">
      <c r="A40" s="1207"/>
      <c r="B40" s="1185" t="s">
        <v>33</v>
      </c>
      <c r="C40" s="1186"/>
      <c r="D40" s="1186"/>
      <c r="E40" s="1187">
        <v>0.15</v>
      </c>
      <c r="F40" s="1186"/>
      <c r="G40" s="1182"/>
      <c r="H40" s="1205"/>
      <c r="I40" s="1186"/>
      <c r="J40" s="1186"/>
      <c r="K40" s="1186"/>
      <c r="L40" s="1186"/>
      <c r="M40" s="1186"/>
      <c r="N40" s="1186"/>
      <c r="O40" s="1186"/>
      <c r="P40" s="1206"/>
    </row>
    <row r="41" spans="1:16" ht="17.25">
      <c r="A41" s="1207" t="s">
        <v>40</v>
      </c>
      <c r="B41" s="1211" t="s">
        <v>39</v>
      </c>
      <c r="C41" s="1212"/>
      <c r="D41" s="1212"/>
      <c r="E41" s="1213"/>
      <c r="F41" s="1212"/>
      <c r="G41" s="1182"/>
      <c r="H41" s="1205"/>
      <c r="I41" s="1186"/>
      <c r="J41" s="1186"/>
      <c r="K41" s="1186"/>
      <c r="L41" s="1186"/>
      <c r="M41" s="1186"/>
      <c r="N41" s="1186"/>
      <c r="O41" s="1186"/>
      <c r="P41" s="1206"/>
    </row>
    <row r="42" spans="1:16" ht="17.25">
      <c r="A42" s="1207"/>
      <c r="B42" s="1185" t="s">
        <v>34</v>
      </c>
      <c r="C42" s="1186"/>
      <c r="D42" s="1186"/>
      <c r="E42" s="1187">
        <v>0.15</v>
      </c>
      <c r="F42" s="1186"/>
      <c r="G42" s="1182"/>
      <c r="H42" s="1205"/>
      <c r="I42" s="1186"/>
      <c r="J42" s="1186"/>
      <c r="K42" s="1186"/>
      <c r="L42" s="1186"/>
      <c r="M42" s="1186"/>
      <c r="N42" s="1186"/>
      <c r="O42" s="1186"/>
      <c r="P42" s="1206"/>
    </row>
    <row r="43" spans="1:16" ht="17.25">
      <c r="A43" s="1207"/>
      <c r="B43" s="1185" t="s">
        <v>33</v>
      </c>
      <c r="C43" s="1186"/>
      <c r="D43" s="1186"/>
      <c r="E43" s="1187">
        <v>0.15</v>
      </c>
      <c r="F43" s="1186"/>
      <c r="G43" s="1182"/>
      <c r="H43" s="1205"/>
      <c r="I43" s="1186"/>
      <c r="J43" s="1186"/>
      <c r="K43" s="1186"/>
      <c r="L43" s="1186"/>
      <c r="M43" s="1186"/>
      <c r="N43" s="1186"/>
      <c r="O43" s="1186"/>
      <c r="P43" s="1206"/>
    </row>
    <row r="44" spans="1:16" ht="17.25">
      <c r="A44" s="1207" t="s">
        <v>38</v>
      </c>
      <c r="B44" s="1211" t="s">
        <v>37</v>
      </c>
      <c r="C44" s="1212"/>
      <c r="D44" s="1212"/>
      <c r="E44" s="1213"/>
      <c r="F44" s="1212"/>
      <c r="G44" s="1182"/>
      <c r="H44" s="1205"/>
      <c r="I44" s="1186"/>
      <c r="J44" s="1186"/>
      <c r="K44" s="1186"/>
      <c r="L44" s="1186"/>
      <c r="M44" s="1186"/>
      <c r="N44" s="1186"/>
      <c r="O44" s="1186"/>
      <c r="P44" s="1206"/>
    </row>
    <row r="45" spans="1:16" ht="17.25">
      <c r="A45" s="1218"/>
      <c r="B45" s="1185" t="s">
        <v>34</v>
      </c>
      <c r="C45" s="1186"/>
      <c r="D45" s="1186"/>
      <c r="E45" s="1187">
        <v>0.15</v>
      </c>
      <c r="F45" s="1186"/>
      <c r="G45" s="1182"/>
      <c r="H45" s="1205"/>
      <c r="I45" s="1186"/>
      <c r="J45" s="1186"/>
      <c r="K45" s="1186"/>
      <c r="L45" s="1186"/>
      <c r="M45" s="1186"/>
      <c r="N45" s="1186"/>
      <c r="O45" s="1186"/>
      <c r="P45" s="1206"/>
    </row>
    <row r="46" spans="1:16" ht="17.25">
      <c r="A46" s="1218"/>
      <c r="B46" s="1185" t="s">
        <v>33</v>
      </c>
      <c r="C46" s="1186"/>
      <c r="D46" s="1186"/>
      <c r="E46" s="1187">
        <v>0.15</v>
      </c>
      <c r="F46" s="1186"/>
      <c r="G46" s="1182"/>
      <c r="H46" s="1205"/>
      <c r="I46" s="1186"/>
      <c r="J46" s="1186"/>
      <c r="K46" s="1186"/>
      <c r="L46" s="1186"/>
      <c r="M46" s="1186"/>
      <c r="N46" s="1186"/>
      <c r="O46" s="1186"/>
      <c r="P46" s="1206"/>
    </row>
    <row r="47" spans="1:16" ht="17.25">
      <c r="A47" s="1207" t="s">
        <v>36</v>
      </c>
      <c r="B47" s="1211" t="s">
        <v>35</v>
      </c>
      <c r="C47" s="1212"/>
      <c r="D47" s="1212"/>
      <c r="E47" s="1213"/>
      <c r="F47" s="1212"/>
      <c r="G47" s="1182"/>
      <c r="H47" s="1205"/>
      <c r="I47" s="1186"/>
      <c r="J47" s="1186"/>
      <c r="K47" s="1186"/>
      <c r="L47" s="1186"/>
      <c r="M47" s="1186"/>
      <c r="N47" s="1186"/>
      <c r="O47" s="1186"/>
      <c r="P47" s="1206"/>
    </row>
    <row r="48" spans="1:16" ht="17.25">
      <c r="A48" s="1218"/>
      <c r="B48" s="1185" t="s">
        <v>34</v>
      </c>
      <c r="C48" s="1186"/>
      <c r="D48" s="1186"/>
      <c r="E48" s="1187">
        <v>0.15</v>
      </c>
      <c r="F48" s="1186"/>
      <c r="G48" s="1182"/>
      <c r="H48" s="1205"/>
      <c r="I48" s="1186"/>
      <c r="J48" s="1186"/>
      <c r="K48" s="1186"/>
      <c r="L48" s="1186"/>
      <c r="M48" s="1186"/>
      <c r="N48" s="1186"/>
      <c r="O48" s="1186"/>
      <c r="P48" s="1206"/>
    </row>
    <row r="49" spans="1:16" ht="17.25">
      <c r="A49" s="1218"/>
      <c r="B49" s="1185" t="s">
        <v>33</v>
      </c>
      <c r="C49" s="1186"/>
      <c r="D49" s="1186"/>
      <c r="E49" s="1187">
        <v>0.15</v>
      </c>
      <c r="F49" s="1186"/>
      <c r="G49" s="1182"/>
      <c r="H49" s="1205"/>
      <c r="I49" s="1186"/>
      <c r="J49" s="1186"/>
      <c r="K49" s="1186"/>
      <c r="L49" s="1186"/>
      <c r="M49" s="1186"/>
      <c r="N49" s="1186"/>
      <c r="O49" s="1186"/>
      <c r="P49" s="1206"/>
    </row>
    <row r="50" spans="1:16" ht="36" customHeight="1">
      <c r="A50" s="1207" t="s">
        <v>32</v>
      </c>
      <c r="B50" s="1217" t="s">
        <v>31</v>
      </c>
      <c r="C50" s="1212"/>
      <c r="D50" s="1212"/>
      <c r="E50" s="1213"/>
      <c r="F50" s="1212"/>
      <c r="G50" s="1182"/>
      <c r="H50" s="1205"/>
      <c r="I50" s="1186"/>
      <c r="J50" s="1186"/>
      <c r="K50" s="1186"/>
      <c r="L50" s="1186"/>
      <c r="M50" s="1186"/>
      <c r="N50" s="1186"/>
      <c r="O50" s="1186"/>
      <c r="P50" s="1206"/>
    </row>
    <row r="51" spans="1:16" ht="17.25">
      <c r="A51" s="1218"/>
      <c r="B51" s="1185" t="s">
        <v>30</v>
      </c>
      <c r="C51" s="1186"/>
      <c r="D51" s="1186"/>
      <c r="E51" s="1187">
        <v>0.15</v>
      </c>
      <c r="F51" s="1186"/>
      <c r="G51" s="1182"/>
      <c r="H51" s="1205"/>
      <c r="I51" s="1186"/>
      <c r="J51" s="1186"/>
      <c r="K51" s="1186"/>
      <c r="L51" s="1186"/>
      <c r="M51" s="1186"/>
      <c r="N51" s="1186"/>
      <c r="O51" s="1186"/>
      <c r="P51" s="1206"/>
    </row>
    <row r="52" spans="1:16" ht="17.25">
      <c r="A52" s="1218"/>
      <c r="B52" s="1185" t="s">
        <v>29</v>
      </c>
      <c r="C52" s="1186"/>
      <c r="D52" s="1186"/>
      <c r="E52" s="1187">
        <v>0.15</v>
      </c>
      <c r="F52" s="1186"/>
      <c r="G52" s="1182"/>
      <c r="H52" s="1205"/>
      <c r="I52" s="1186"/>
      <c r="J52" s="1186"/>
      <c r="K52" s="1186"/>
      <c r="L52" s="1186"/>
      <c r="M52" s="1186"/>
      <c r="N52" s="1186"/>
      <c r="O52" s="1186"/>
      <c r="P52" s="1206"/>
    </row>
    <row r="53" spans="1:16" ht="35.25" customHeight="1" thickBot="1">
      <c r="A53" s="1219" t="s">
        <v>28</v>
      </c>
      <c r="B53" s="1228" t="s">
        <v>27</v>
      </c>
      <c r="C53" s="1220"/>
      <c r="D53" s="1220"/>
      <c r="E53" s="1192">
        <v>0.15</v>
      </c>
      <c r="F53" s="1220"/>
      <c r="G53" s="1229"/>
      <c r="H53" s="1222"/>
      <c r="I53" s="1223"/>
      <c r="J53" s="1223"/>
      <c r="K53" s="1223"/>
      <c r="L53" s="1223"/>
      <c r="M53" s="1223"/>
      <c r="N53" s="1223"/>
      <c r="O53" s="1223"/>
      <c r="P53" s="1224"/>
    </row>
    <row r="54" spans="1:16" ht="18" thickBot="1">
      <c r="A54" s="1163" t="s">
        <v>26</v>
      </c>
      <c r="B54" s="1230" t="s">
        <v>25</v>
      </c>
      <c r="C54" s="1165"/>
      <c r="D54" s="1165"/>
      <c r="E54" s="1231"/>
      <c r="F54" s="1167"/>
      <c r="G54" s="1168"/>
      <c r="H54" s="1168"/>
      <c r="I54" s="1168"/>
      <c r="J54" s="1168"/>
      <c r="K54" s="1168"/>
      <c r="L54" s="1168"/>
      <c r="M54" s="1168"/>
      <c r="N54" s="1168"/>
      <c r="O54" s="1168"/>
      <c r="P54" s="1169"/>
    </row>
    <row r="55" spans="1:16" ht="36" customHeight="1">
      <c r="A55" s="1232" t="s">
        <v>24</v>
      </c>
      <c r="B55" s="1233" t="s">
        <v>23</v>
      </c>
      <c r="C55" s="1175"/>
      <c r="D55" s="1175"/>
      <c r="E55" s="1227"/>
      <c r="F55" s="1176"/>
      <c r="G55" s="1198"/>
      <c r="H55" s="1199"/>
      <c r="I55" s="1199"/>
      <c r="J55" s="1199"/>
      <c r="K55" s="1199"/>
      <c r="L55" s="1199"/>
      <c r="M55" s="1199"/>
      <c r="N55" s="1199"/>
      <c r="O55" s="1199"/>
      <c r="P55" s="1200"/>
    </row>
    <row r="56" spans="1:16" ht="17.25">
      <c r="A56" s="1207" t="s">
        <v>22</v>
      </c>
      <c r="B56" s="1185" t="s">
        <v>21</v>
      </c>
      <c r="C56" s="1186"/>
      <c r="D56" s="1186"/>
      <c r="E56" s="1187">
        <v>0.05</v>
      </c>
      <c r="F56" s="1206"/>
      <c r="G56" s="1205"/>
      <c r="H56" s="1186"/>
      <c r="I56" s="1186"/>
      <c r="J56" s="1186"/>
      <c r="K56" s="1186"/>
      <c r="L56" s="1186"/>
      <c r="M56" s="1186"/>
      <c r="N56" s="1186"/>
      <c r="O56" s="1186"/>
      <c r="P56" s="1206"/>
    </row>
    <row r="57" spans="1:16" ht="18" thickBot="1">
      <c r="A57" s="1234" t="s">
        <v>20</v>
      </c>
      <c r="B57" s="1223" t="s">
        <v>19</v>
      </c>
      <c r="C57" s="1235"/>
      <c r="D57" s="1235"/>
      <c r="E57" s="1236">
        <v>0.2</v>
      </c>
      <c r="F57" s="1237"/>
      <c r="G57" s="1238"/>
      <c r="H57" s="1235"/>
      <c r="I57" s="1235"/>
      <c r="J57" s="1235"/>
      <c r="K57" s="1235"/>
      <c r="L57" s="1235"/>
      <c r="M57" s="1235"/>
      <c r="N57" s="1235"/>
      <c r="O57" s="1235"/>
      <c r="P57" s="1237"/>
    </row>
    <row r="58" spans="1:16" ht="18" thickBot="1">
      <c r="A58" s="1239" t="s">
        <v>1769</v>
      </c>
      <c r="B58" s="1240" t="s">
        <v>18</v>
      </c>
      <c r="C58" s="1241"/>
      <c r="D58" s="1241"/>
      <c r="E58" s="1242"/>
      <c r="F58" s="1243"/>
      <c r="G58" s="1171"/>
      <c r="H58" s="1171"/>
      <c r="I58" s="1171"/>
      <c r="J58" s="1171"/>
      <c r="K58" s="1171"/>
      <c r="L58" s="1171"/>
      <c r="M58" s="1171"/>
      <c r="N58" s="1171"/>
      <c r="O58" s="1171"/>
      <c r="P58" s="1172"/>
    </row>
    <row r="59" spans="1:16" ht="18" thickBot="1">
      <c r="A59" s="1244" t="s">
        <v>17</v>
      </c>
      <c r="B59" s="1245" t="s">
        <v>1771</v>
      </c>
      <c r="C59" s="1246"/>
      <c r="D59" s="1246"/>
      <c r="E59" s="1231"/>
      <c r="F59" s="1247"/>
      <c r="G59" s="1248"/>
      <c r="H59" s="1248"/>
      <c r="I59" s="1248"/>
      <c r="J59" s="1248"/>
      <c r="K59" s="1248"/>
      <c r="L59" s="1248"/>
      <c r="M59" s="1248"/>
      <c r="N59" s="1248"/>
      <c r="O59" s="1248"/>
      <c r="P59" s="1249"/>
    </row>
    <row r="60" spans="1:16" ht="17.25">
      <c r="A60" s="1147"/>
      <c r="B60" s="1145"/>
      <c r="C60" s="1145"/>
      <c r="D60" s="1145"/>
      <c r="E60" s="1145"/>
      <c r="F60" s="1145"/>
      <c r="G60" s="1145"/>
      <c r="H60" s="1145"/>
      <c r="I60" s="1145"/>
      <c r="J60" s="1147"/>
      <c r="K60" s="1145"/>
      <c r="L60" s="1145"/>
      <c r="M60" s="1145"/>
      <c r="N60" s="1145"/>
      <c r="O60" s="1145"/>
      <c r="P60" s="1145"/>
    </row>
  </sheetData>
  <sheetProtection/>
  <mergeCells count="1">
    <mergeCell ref="A1:F1"/>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L43"/>
  <sheetViews>
    <sheetView zoomScale="80" zoomScaleNormal="80" zoomScalePageLayoutView="0" workbookViewId="0" topLeftCell="A1">
      <selection activeCell="A1" sqref="A1"/>
    </sheetView>
  </sheetViews>
  <sheetFormatPr defaultColWidth="9.140625" defaultRowHeight="15"/>
  <cols>
    <col min="1" max="1" width="5.7109375" style="1148" customWidth="1"/>
    <col min="2" max="2" width="61.57421875" style="1148" customWidth="1"/>
    <col min="3" max="3" width="9.140625" style="1148" customWidth="1"/>
    <col min="4" max="4" width="18.28125" style="1148" customWidth="1"/>
    <col min="5" max="5" width="14.7109375" style="1148" customWidth="1"/>
    <col min="6" max="6" width="15.8515625" style="1148" customWidth="1"/>
    <col min="7" max="16384" width="9.140625" style="1148" customWidth="1"/>
  </cols>
  <sheetData>
    <row r="1" spans="1:11" ht="30">
      <c r="A1" s="1145"/>
      <c r="B1" s="1146" t="s">
        <v>156</v>
      </c>
      <c r="C1" s="1251"/>
      <c r="D1" s="1251"/>
      <c r="E1" s="1251"/>
      <c r="F1" s="1145"/>
      <c r="G1" s="1145"/>
      <c r="H1" s="1145"/>
      <c r="I1" s="1145"/>
      <c r="J1" s="1147"/>
      <c r="K1" s="1145"/>
    </row>
    <row r="2" spans="1:11" ht="18" thickBot="1">
      <c r="A2" s="1145"/>
      <c r="B2" s="1149" t="s">
        <v>89</v>
      </c>
      <c r="C2" s="1145"/>
      <c r="D2" s="1145" t="s">
        <v>88</v>
      </c>
      <c r="E2" s="1252"/>
      <c r="F2" s="1145"/>
      <c r="G2" s="1252"/>
      <c r="H2" s="1145"/>
      <c r="I2" s="1145"/>
      <c r="J2" s="1147"/>
      <c r="K2" s="1145"/>
    </row>
    <row r="3" spans="1:12" ht="144.75" customHeight="1" thickBot="1">
      <c r="A3" s="1253"/>
      <c r="B3" s="1254"/>
      <c r="C3" s="1231" t="s">
        <v>155</v>
      </c>
      <c r="D3" s="1255" t="s">
        <v>154</v>
      </c>
      <c r="E3" s="1255" t="s">
        <v>153</v>
      </c>
      <c r="F3" s="1231" t="s">
        <v>152</v>
      </c>
      <c r="G3" s="1256" t="s">
        <v>1735</v>
      </c>
      <c r="H3" s="1256" t="s">
        <v>151</v>
      </c>
      <c r="I3" s="1231" t="s">
        <v>85</v>
      </c>
      <c r="J3" s="1257" t="s">
        <v>150</v>
      </c>
      <c r="K3" s="1258" t="s">
        <v>149</v>
      </c>
      <c r="L3" s="1259" t="s">
        <v>148</v>
      </c>
    </row>
    <row r="4" spans="1:12" ht="18" thickBot="1">
      <c r="A4" s="1260"/>
      <c r="B4" s="1151">
        <v>1</v>
      </c>
      <c r="C4" s="1154">
        <v>2</v>
      </c>
      <c r="D4" s="1153">
        <v>3</v>
      </c>
      <c r="E4" s="1153">
        <v>4</v>
      </c>
      <c r="F4" s="1154" t="s">
        <v>147</v>
      </c>
      <c r="G4" s="1153">
        <v>6</v>
      </c>
      <c r="H4" s="1153">
        <v>7</v>
      </c>
      <c r="I4" s="1154">
        <v>8</v>
      </c>
      <c r="J4" s="1261" t="s">
        <v>146</v>
      </c>
      <c r="K4" s="1153">
        <v>10</v>
      </c>
      <c r="L4" s="1262">
        <v>11</v>
      </c>
    </row>
    <row r="5" spans="1:12" ht="17.25">
      <c r="A5" s="1263" t="s">
        <v>72</v>
      </c>
      <c r="B5" s="1264" t="s">
        <v>145</v>
      </c>
      <c r="C5" s="1265"/>
      <c r="D5" s="1265"/>
      <c r="E5" s="1265"/>
      <c r="F5" s="1265"/>
      <c r="G5" s="1199"/>
      <c r="H5" s="1199"/>
      <c r="I5" s="1266"/>
      <c r="J5" s="1265"/>
      <c r="K5" s="1267"/>
      <c r="L5" s="1268"/>
    </row>
    <row r="6" spans="1:12" ht="17.25">
      <c r="A6" s="1269" t="s">
        <v>1502</v>
      </c>
      <c r="B6" s="1270" t="s">
        <v>144</v>
      </c>
      <c r="C6" s="1271"/>
      <c r="D6" s="1272"/>
      <c r="E6" s="1272"/>
      <c r="F6" s="1271"/>
      <c r="G6" s="1271"/>
      <c r="H6" s="1271"/>
      <c r="I6" s="1180">
        <v>0.05</v>
      </c>
      <c r="J6" s="1271"/>
      <c r="K6" s="1273"/>
      <c r="L6" s="1274"/>
    </row>
    <row r="7" spans="1:12" ht="20.25" customHeight="1">
      <c r="A7" s="1275" t="s">
        <v>1504</v>
      </c>
      <c r="B7" s="1276" t="s">
        <v>143</v>
      </c>
      <c r="C7" s="1185"/>
      <c r="D7" s="1277"/>
      <c r="E7" s="1277"/>
      <c r="F7" s="1185"/>
      <c r="G7" s="1185"/>
      <c r="H7" s="1185"/>
      <c r="I7" s="1187">
        <v>0.1</v>
      </c>
      <c r="J7" s="1185"/>
      <c r="K7" s="1278"/>
      <c r="L7" s="1274"/>
    </row>
    <row r="8" spans="1:12" ht="21" customHeight="1">
      <c r="A8" s="1275" t="s">
        <v>142</v>
      </c>
      <c r="B8" s="1276" t="s">
        <v>141</v>
      </c>
      <c r="C8" s="1185"/>
      <c r="D8" s="1185"/>
      <c r="E8" s="1185"/>
      <c r="F8" s="1185"/>
      <c r="G8" s="1185"/>
      <c r="H8" s="1185"/>
      <c r="I8" s="1187">
        <v>0.05</v>
      </c>
      <c r="J8" s="1185"/>
      <c r="K8" s="1278"/>
      <c r="L8" s="1274"/>
    </row>
    <row r="9" spans="1:12" ht="21" customHeight="1">
      <c r="A9" s="1275" t="s">
        <v>140</v>
      </c>
      <c r="B9" s="1276" t="s">
        <v>139</v>
      </c>
      <c r="C9" s="1185"/>
      <c r="D9" s="1185"/>
      <c r="E9" s="1185"/>
      <c r="F9" s="1185"/>
      <c r="G9" s="1185"/>
      <c r="H9" s="1185"/>
      <c r="I9" s="1187">
        <v>0.1</v>
      </c>
      <c r="J9" s="1185"/>
      <c r="K9" s="1278"/>
      <c r="L9" s="1274"/>
    </row>
    <row r="10" spans="1:12" ht="18" thickBot="1">
      <c r="A10" s="1279" t="s">
        <v>138</v>
      </c>
      <c r="B10" s="1223" t="s">
        <v>137</v>
      </c>
      <c r="C10" s="1223"/>
      <c r="D10" s="1223"/>
      <c r="E10" s="1223"/>
      <c r="F10" s="1223"/>
      <c r="G10" s="1223"/>
      <c r="H10" s="1223"/>
      <c r="I10" s="1236">
        <v>0.1</v>
      </c>
      <c r="J10" s="1223"/>
      <c r="K10" s="1280"/>
      <c r="L10" s="1281"/>
    </row>
    <row r="11" spans="1:12" ht="39" customHeight="1">
      <c r="A11" s="1282" t="s">
        <v>1601</v>
      </c>
      <c r="B11" s="1233" t="s">
        <v>136</v>
      </c>
      <c r="C11" s="1283"/>
      <c r="D11" s="1284"/>
      <c r="E11" s="1284"/>
      <c r="F11" s="1284"/>
      <c r="G11" s="1284"/>
      <c r="H11" s="1284"/>
      <c r="I11" s="1285"/>
      <c r="J11" s="1284"/>
      <c r="K11" s="1286"/>
      <c r="L11" s="1287"/>
    </row>
    <row r="12" spans="1:12" ht="17.25">
      <c r="A12" s="1275" t="s">
        <v>1505</v>
      </c>
      <c r="B12" s="1276" t="s">
        <v>135</v>
      </c>
      <c r="C12" s="1185"/>
      <c r="D12" s="1277"/>
      <c r="E12" s="1277"/>
      <c r="F12" s="1185"/>
      <c r="G12" s="1277"/>
      <c r="H12" s="1288"/>
      <c r="I12" s="1187">
        <v>0.05</v>
      </c>
      <c r="J12" s="1185"/>
      <c r="K12" s="1289"/>
      <c r="L12" s="1274"/>
    </row>
    <row r="13" spans="1:12" ht="18" thickBot="1">
      <c r="A13" s="1279" t="s">
        <v>1507</v>
      </c>
      <c r="B13" s="1223" t="s">
        <v>134</v>
      </c>
      <c r="C13" s="1223"/>
      <c r="D13" s="1290"/>
      <c r="E13" s="1290"/>
      <c r="F13" s="1223"/>
      <c r="G13" s="1290"/>
      <c r="H13" s="1291"/>
      <c r="I13" s="1236">
        <v>0.25</v>
      </c>
      <c r="J13" s="1223"/>
      <c r="K13" s="1221"/>
      <c r="L13" s="1281"/>
    </row>
    <row r="14" spans="1:12" ht="33" customHeight="1" thickBot="1">
      <c r="A14" s="1282" t="s">
        <v>1611</v>
      </c>
      <c r="B14" s="1233" t="s">
        <v>133</v>
      </c>
      <c r="C14" s="1283"/>
      <c r="D14" s="1284"/>
      <c r="E14" s="1284"/>
      <c r="F14" s="1284"/>
      <c r="G14" s="1284"/>
      <c r="H14" s="1284"/>
      <c r="I14" s="1292"/>
      <c r="J14" s="1284"/>
      <c r="K14" s="1286"/>
      <c r="L14" s="1287"/>
    </row>
    <row r="15" spans="1:12" ht="20.25" customHeight="1" thickBot="1">
      <c r="A15" s="1293" t="s">
        <v>67</v>
      </c>
      <c r="B15" s="1276" t="s">
        <v>132</v>
      </c>
      <c r="C15" s="1185"/>
      <c r="D15" s="1288"/>
      <c r="E15" s="1277"/>
      <c r="F15" s="1185"/>
      <c r="G15" s="1277"/>
      <c r="H15" s="1288"/>
      <c r="I15" s="1294">
        <v>0.25</v>
      </c>
      <c r="J15" s="1288"/>
      <c r="K15" s="1295"/>
      <c r="L15" s="1274"/>
    </row>
    <row r="16" spans="1:12" ht="18" thickBot="1">
      <c r="A16" s="1296" t="s">
        <v>65</v>
      </c>
      <c r="B16" s="1297" t="s">
        <v>131</v>
      </c>
      <c r="C16" s="1223"/>
      <c r="D16" s="1291"/>
      <c r="E16" s="1290"/>
      <c r="F16" s="1223"/>
      <c r="G16" s="1290"/>
      <c r="H16" s="1291"/>
      <c r="I16" s="1294">
        <v>0.25</v>
      </c>
      <c r="J16" s="1291"/>
      <c r="K16" s="1280"/>
      <c r="L16" s="1281"/>
    </row>
    <row r="17" spans="1:12" ht="27.75" customHeight="1" thickBot="1">
      <c r="A17" s="1298" t="s">
        <v>1612</v>
      </c>
      <c r="B17" s="1194" t="s">
        <v>130</v>
      </c>
      <c r="C17" s="1299"/>
      <c r="D17" s="1300"/>
      <c r="E17" s="1301"/>
      <c r="F17" s="1299"/>
      <c r="G17" s="1301"/>
      <c r="H17" s="1300"/>
      <c r="I17" s="1166">
        <v>0.75</v>
      </c>
      <c r="J17" s="1299"/>
      <c r="K17" s="1302"/>
      <c r="L17" s="1303"/>
    </row>
    <row r="18" spans="1:12" ht="27.75" customHeight="1" thickBot="1">
      <c r="A18" s="1304" t="s">
        <v>1765</v>
      </c>
      <c r="B18" s="1194" t="s">
        <v>129</v>
      </c>
      <c r="C18" s="1299"/>
      <c r="D18" s="1300"/>
      <c r="E18" s="1301"/>
      <c r="F18" s="1299"/>
      <c r="G18" s="1301"/>
      <c r="H18" s="1300"/>
      <c r="I18" s="1166">
        <v>1</v>
      </c>
      <c r="J18" s="1299"/>
      <c r="K18" s="1302"/>
      <c r="L18" s="1305"/>
    </row>
    <row r="19" spans="1:12" ht="34.5" customHeight="1">
      <c r="A19" s="1282" t="s">
        <v>1767</v>
      </c>
      <c r="B19" s="1233" t="s">
        <v>128</v>
      </c>
      <c r="C19" s="1306"/>
      <c r="D19" s="1306"/>
      <c r="E19" s="1284"/>
      <c r="F19" s="1306"/>
      <c r="G19" s="1284"/>
      <c r="H19" s="1306"/>
      <c r="I19" s="1266"/>
      <c r="J19" s="1306"/>
      <c r="K19" s="1307"/>
      <c r="L19" s="1308"/>
    </row>
    <row r="20" spans="1:12" ht="23.25" customHeight="1">
      <c r="A20" s="1275" t="s">
        <v>127</v>
      </c>
      <c r="B20" s="1309" t="s">
        <v>111</v>
      </c>
      <c r="C20" s="1185"/>
      <c r="D20" s="1288"/>
      <c r="E20" s="1277"/>
      <c r="F20" s="1185"/>
      <c r="G20" s="1277"/>
      <c r="H20" s="1288"/>
      <c r="I20" s="1187">
        <v>0</v>
      </c>
      <c r="J20" s="1288"/>
      <c r="K20" s="1289"/>
      <c r="L20" s="1310"/>
    </row>
    <row r="21" spans="1:12" ht="33" customHeight="1">
      <c r="A21" s="1275" t="s">
        <v>126</v>
      </c>
      <c r="B21" s="1309" t="s">
        <v>109</v>
      </c>
      <c r="C21" s="1185"/>
      <c r="D21" s="1288"/>
      <c r="E21" s="1277"/>
      <c r="F21" s="1185"/>
      <c r="G21" s="1277"/>
      <c r="H21" s="1288"/>
      <c r="I21" s="1187">
        <v>0.05</v>
      </c>
      <c r="J21" s="1185"/>
      <c r="K21" s="1289"/>
      <c r="L21" s="1310"/>
    </row>
    <row r="22" spans="1:12" ht="33" customHeight="1">
      <c r="A22" s="1311" t="s">
        <v>125</v>
      </c>
      <c r="B22" s="1309" t="s">
        <v>107</v>
      </c>
      <c r="C22" s="1220"/>
      <c r="D22" s="1312"/>
      <c r="E22" s="1313"/>
      <c r="F22" s="1220"/>
      <c r="G22" s="1313"/>
      <c r="H22" s="1312"/>
      <c r="I22" s="1192">
        <v>0.1</v>
      </c>
      <c r="J22" s="1220"/>
      <c r="K22" s="1314"/>
      <c r="L22" s="1310"/>
    </row>
    <row r="23" spans="1:12" ht="33" customHeight="1">
      <c r="A23" s="1311" t="s">
        <v>124</v>
      </c>
      <c r="B23" s="1309" t="s">
        <v>105</v>
      </c>
      <c r="C23" s="1220"/>
      <c r="D23" s="1312"/>
      <c r="E23" s="1313"/>
      <c r="F23" s="1220"/>
      <c r="G23" s="1313"/>
      <c r="H23" s="1312"/>
      <c r="I23" s="1192">
        <v>0.15</v>
      </c>
      <c r="J23" s="1220"/>
      <c r="K23" s="1314"/>
      <c r="L23" s="1310"/>
    </row>
    <row r="24" spans="1:12" ht="23.25" customHeight="1">
      <c r="A24" s="1311" t="s">
        <v>123</v>
      </c>
      <c r="B24" s="1315" t="s">
        <v>122</v>
      </c>
      <c r="C24" s="1220"/>
      <c r="D24" s="1312"/>
      <c r="E24" s="1313"/>
      <c r="F24" s="1220"/>
      <c r="G24" s="1313"/>
      <c r="H24" s="1312"/>
      <c r="I24" s="1192">
        <v>1</v>
      </c>
      <c r="J24" s="1220"/>
      <c r="K24" s="1314"/>
      <c r="L24" s="1310"/>
    </row>
    <row r="25" spans="1:12" ht="28.5" customHeight="1" thickBot="1">
      <c r="A25" s="1279" t="s">
        <v>121</v>
      </c>
      <c r="B25" s="1297" t="s">
        <v>120</v>
      </c>
      <c r="C25" s="1223"/>
      <c r="D25" s="1291"/>
      <c r="E25" s="1290"/>
      <c r="F25" s="1223"/>
      <c r="G25" s="1290"/>
      <c r="H25" s="1291"/>
      <c r="I25" s="1236">
        <v>0.25</v>
      </c>
      <c r="J25" s="1223"/>
      <c r="K25" s="1221"/>
      <c r="L25" s="1316"/>
    </row>
    <row r="26" spans="1:12" ht="27.75" customHeight="1">
      <c r="A26" s="1282" t="s">
        <v>1768</v>
      </c>
      <c r="B26" s="1233" t="s">
        <v>119</v>
      </c>
      <c r="C26" s="1283"/>
      <c r="D26" s="1284"/>
      <c r="E26" s="1284"/>
      <c r="F26" s="1283"/>
      <c r="G26" s="1284"/>
      <c r="H26" s="1306"/>
      <c r="I26" s="1317"/>
      <c r="J26" s="1283"/>
      <c r="K26" s="1307"/>
      <c r="L26" s="1287"/>
    </row>
    <row r="27" spans="1:12" ht="20.25" customHeight="1">
      <c r="A27" s="1318" t="s">
        <v>22</v>
      </c>
      <c r="B27" s="1276" t="s">
        <v>118</v>
      </c>
      <c r="C27" s="1185"/>
      <c r="D27" s="1277"/>
      <c r="E27" s="1277"/>
      <c r="F27" s="1185"/>
      <c r="G27" s="1277"/>
      <c r="H27" s="1288"/>
      <c r="I27" s="1187">
        <v>0.05</v>
      </c>
      <c r="J27" s="1185"/>
      <c r="K27" s="1278"/>
      <c r="L27" s="1274"/>
    </row>
    <row r="28" spans="1:12" ht="22.5" customHeight="1">
      <c r="A28" s="1275" t="s">
        <v>20</v>
      </c>
      <c r="B28" s="1276" t="s">
        <v>117</v>
      </c>
      <c r="C28" s="1185"/>
      <c r="D28" s="1277"/>
      <c r="E28" s="1277"/>
      <c r="F28" s="1185"/>
      <c r="G28" s="1277"/>
      <c r="H28" s="1288"/>
      <c r="I28" s="1187">
        <v>0.1</v>
      </c>
      <c r="J28" s="1185"/>
      <c r="K28" s="1278"/>
      <c r="L28" s="1274"/>
    </row>
    <row r="29" spans="1:12" ht="18" thickBot="1">
      <c r="A29" s="1279" t="s">
        <v>116</v>
      </c>
      <c r="B29" s="1223" t="s">
        <v>115</v>
      </c>
      <c r="C29" s="1223"/>
      <c r="D29" s="1290"/>
      <c r="E29" s="1290"/>
      <c r="F29" s="1223"/>
      <c r="G29" s="1290"/>
      <c r="H29" s="1291"/>
      <c r="I29" s="1236">
        <v>1</v>
      </c>
      <c r="J29" s="1223"/>
      <c r="K29" s="1221"/>
      <c r="L29" s="1319"/>
    </row>
    <row r="30" spans="1:12" ht="26.25" customHeight="1" thickBot="1">
      <c r="A30" s="1304" t="s">
        <v>1769</v>
      </c>
      <c r="B30" s="1194" t="s">
        <v>114</v>
      </c>
      <c r="C30" s="1299"/>
      <c r="D30" s="1300"/>
      <c r="E30" s="1301"/>
      <c r="F30" s="1299"/>
      <c r="G30" s="1301"/>
      <c r="H30" s="1300"/>
      <c r="I30" s="1166">
        <v>1</v>
      </c>
      <c r="J30" s="1299"/>
      <c r="K30" s="1302"/>
      <c r="L30" s="1305"/>
    </row>
    <row r="31" spans="1:12" ht="27.75" customHeight="1">
      <c r="A31" s="1282" t="s">
        <v>1770</v>
      </c>
      <c r="B31" s="1233" t="s">
        <v>113</v>
      </c>
      <c r="C31" s="1283"/>
      <c r="D31" s="1284"/>
      <c r="E31" s="1284"/>
      <c r="F31" s="1283"/>
      <c r="G31" s="1284"/>
      <c r="H31" s="1306"/>
      <c r="I31" s="1294"/>
      <c r="J31" s="1283"/>
      <c r="K31" s="1286"/>
      <c r="L31" s="1287"/>
    </row>
    <row r="32" spans="1:12" ht="24" customHeight="1">
      <c r="A32" s="1293" t="s">
        <v>112</v>
      </c>
      <c r="B32" s="1309" t="s">
        <v>111</v>
      </c>
      <c r="C32" s="1185"/>
      <c r="D32" s="1277"/>
      <c r="E32" s="1277"/>
      <c r="F32" s="1185"/>
      <c r="G32" s="1277"/>
      <c r="H32" s="1288"/>
      <c r="I32" s="1187">
        <v>0</v>
      </c>
      <c r="J32" s="1185"/>
      <c r="K32" s="1278"/>
      <c r="L32" s="1274"/>
    </row>
    <row r="33" spans="1:12" ht="29.25" customHeight="1">
      <c r="A33" s="1320" t="s">
        <v>110</v>
      </c>
      <c r="B33" s="1309" t="s">
        <v>109</v>
      </c>
      <c r="C33" s="1185"/>
      <c r="D33" s="1277"/>
      <c r="E33" s="1277"/>
      <c r="F33" s="1185"/>
      <c r="G33" s="1277"/>
      <c r="H33" s="1288"/>
      <c r="I33" s="1187">
        <v>0.05</v>
      </c>
      <c r="J33" s="1185"/>
      <c r="K33" s="1278"/>
      <c r="L33" s="1274"/>
    </row>
    <row r="34" spans="1:12" ht="27" customHeight="1">
      <c r="A34" s="1275" t="s">
        <v>108</v>
      </c>
      <c r="B34" s="1309" t="s">
        <v>107</v>
      </c>
      <c r="C34" s="1185"/>
      <c r="D34" s="1277"/>
      <c r="E34" s="1277"/>
      <c r="F34" s="1185"/>
      <c r="G34" s="1277"/>
      <c r="H34" s="1288"/>
      <c r="I34" s="1187">
        <v>0.1</v>
      </c>
      <c r="J34" s="1185"/>
      <c r="K34" s="1278"/>
      <c r="L34" s="1274"/>
    </row>
    <row r="35" spans="1:12" ht="25.5" customHeight="1">
      <c r="A35" s="1293" t="s">
        <v>106</v>
      </c>
      <c r="B35" s="1309" t="s">
        <v>105</v>
      </c>
      <c r="C35" s="1185"/>
      <c r="D35" s="1277"/>
      <c r="E35" s="1277"/>
      <c r="F35" s="1185"/>
      <c r="G35" s="1277"/>
      <c r="H35" s="1288"/>
      <c r="I35" s="1187">
        <v>0.15</v>
      </c>
      <c r="J35" s="1185"/>
      <c r="K35" s="1278"/>
      <c r="L35" s="1274"/>
    </row>
    <row r="36" spans="1:12" ht="23.25" customHeight="1" thickBot="1">
      <c r="A36" s="1279" t="s">
        <v>104</v>
      </c>
      <c r="B36" s="1321" t="s">
        <v>103</v>
      </c>
      <c r="C36" s="1223"/>
      <c r="D36" s="1290"/>
      <c r="E36" s="1290"/>
      <c r="F36" s="1223"/>
      <c r="G36" s="1290"/>
      <c r="H36" s="1291"/>
      <c r="I36" s="1236">
        <v>0.2</v>
      </c>
      <c r="J36" s="1223"/>
      <c r="K36" s="1280"/>
      <c r="L36" s="1281"/>
    </row>
    <row r="37" spans="1:12" ht="18.75" customHeight="1">
      <c r="A37" s="1282" t="s">
        <v>102</v>
      </c>
      <c r="B37" s="1233" t="s">
        <v>101</v>
      </c>
      <c r="C37" s="1283"/>
      <c r="D37" s="1284"/>
      <c r="E37" s="1284"/>
      <c r="F37" s="1283"/>
      <c r="G37" s="1284"/>
      <c r="H37" s="1306"/>
      <c r="I37" s="1283"/>
      <c r="J37" s="1283"/>
      <c r="K37" s="1286"/>
      <c r="L37" s="1287"/>
    </row>
    <row r="38" spans="1:12" ht="17.25">
      <c r="A38" s="1322" t="s">
        <v>100</v>
      </c>
      <c r="B38" s="1309" t="s">
        <v>99</v>
      </c>
      <c r="C38" s="1323"/>
      <c r="D38" s="1324"/>
      <c r="E38" s="1324"/>
      <c r="F38" s="1323"/>
      <c r="G38" s="1324"/>
      <c r="H38" s="1325"/>
      <c r="I38" s="1187">
        <v>1</v>
      </c>
      <c r="J38" s="1323"/>
      <c r="K38" s="1326"/>
      <c r="L38" s="1274"/>
    </row>
    <row r="39" spans="1:12" ht="24">
      <c r="A39" s="1327" t="s">
        <v>98</v>
      </c>
      <c r="B39" s="1328" t="s">
        <v>97</v>
      </c>
      <c r="C39" s="1329"/>
      <c r="D39" s="1330"/>
      <c r="E39" s="1330"/>
      <c r="F39" s="1329"/>
      <c r="G39" s="1330"/>
      <c r="H39" s="1331"/>
      <c r="I39" s="1187">
        <v>1</v>
      </c>
      <c r="J39" s="1329"/>
      <c r="K39" s="1332"/>
      <c r="L39" s="1274"/>
    </row>
    <row r="40" spans="1:12" ht="18" thickBot="1">
      <c r="A40" s="1296" t="s">
        <v>96</v>
      </c>
      <c r="B40" s="1223" t="s">
        <v>95</v>
      </c>
      <c r="C40" s="1223"/>
      <c r="D40" s="1290"/>
      <c r="E40" s="1290"/>
      <c r="F40" s="1223"/>
      <c r="G40" s="1290"/>
      <c r="H40" s="1291"/>
      <c r="I40" s="1236">
        <v>1</v>
      </c>
      <c r="J40" s="1223"/>
      <c r="K40" s="1280"/>
      <c r="L40" s="1281"/>
    </row>
    <row r="41" spans="1:12" ht="19.5" customHeight="1">
      <c r="A41" s="1282" t="s">
        <v>94</v>
      </c>
      <c r="B41" s="1233" t="s">
        <v>93</v>
      </c>
      <c r="C41" s="1283"/>
      <c r="D41" s="1284"/>
      <c r="E41" s="1284"/>
      <c r="F41" s="1283"/>
      <c r="G41" s="1284"/>
      <c r="H41" s="1306"/>
      <c r="I41" s="1294">
        <v>0.05</v>
      </c>
      <c r="J41" s="1283"/>
      <c r="K41" s="1286"/>
      <c r="L41" s="1287"/>
    </row>
    <row r="42" spans="1:12" ht="61.5" customHeight="1" thickBot="1">
      <c r="A42" s="1296"/>
      <c r="B42" s="1321" t="s">
        <v>92</v>
      </c>
      <c r="C42" s="1333"/>
      <c r="D42" s="1334"/>
      <c r="E42" s="1334"/>
      <c r="F42" s="1333"/>
      <c r="G42" s="1334"/>
      <c r="H42" s="1335"/>
      <c r="I42" s="1236"/>
      <c r="J42" s="1333"/>
      <c r="K42" s="1336"/>
      <c r="L42" s="1274"/>
    </row>
    <row r="43" spans="1:12" ht="18" thickBot="1">
      <c r="A43" s="1304" t="s">
        <v>91</v>
      </c>
      <c r="B43" s="1230" t="s">
        <v>1771</v>
      </c>
      <c r="C43" s="1299"/>
      <c r="D43" s="1299"/>
      <c r="E43" s="1299"/>
      <c r="F43" s="1299"/>
      <c r="G43" s="1299"/>
      <c r="H43" s="1299"/>
      <c r="I43" s="1299"/>
      <c r="J43" s="1231"/>
      <c r="K43" s="1337"/>
      <c r="L43" s="1338"/>
    </row>
  </sheetData>
  <sheetProtection/>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xl/worksheets/sheet32.xml><?xml version="1.0" encoding="utf-8"?>
<worksheet xmlns="http://schemas.openxmlformats.org/spreadsheetml/2006/main" xmlns:r="http://schemas.openxmlformats.org/officeDocument/2006/relationships">
  <dimension ref="A1:R25"/>
  <sheetViews>
    <sheetView zoomScale="80" zoomScaleNormal="80" zoomScalePageLayoutView="0" workbookViewId="0" topLeftCell="A1">
      <selection activeCell="A1" sqref="A1"/>
    </sheetView>
  </sheetViews>
  <sheetFormatPr defaultColWidth="9.140625" defaultRowHeight="15"/>
  <cols>
    <col min="1" max="1" width="6.421875" style="1148" customWidth="1"/>
    <col min="2" max="2" width="51.140625" style="1148" customWidth="1"/>
    <col min="3" max="11" width="9.140625" style="1148" customWidth="1"/>
    <col min="12" max="12" width="13.28125" style="1148" customWidth="1"/>
    <col min="13" max="16384" width="9.140625" style="1148" customWidth="1"/>
  </cols>
  <sheetData>
    <row r="1" spans="1:18" ht="30">
      <c r="A1" s="1339"/>
      <c r="B1" s="1146" t="s">
        <v>187</v>
      </c>
      <c r="C1" s="1339"/>
      <c r="D1" s="1339"/>
      <c r="E1" s="1339"/>
      <c r="F1" s="1339"/>
      <c r="G1" s="1339"/>
      <c r="H1" s="1339"/>
      <c r="I1" s="1339"/>
      <c r="J1" s="1339"/>
      <c r="K1" s="1147"/>
      <c r="L1" s="1339"/>
      <c r="M1" s="1339"/>
      <c r="N1" s="1339"/>
      <c r="O1" s="1339"/>
      <c r="P1" s="1339"/>
      <c r="Q1" s="1339"/>
      <c r="R1" s="1339"/>
    </row>
    <row r="2" spans="1:18" ht="18" thickBot="1">
      <c r="A2" s="1339"/>
      <c r="B2" s="1149" t="s">
        <v>89</v>
      </c>
      <c r="C2" s="1339"/>
      <c r="D2" s="1145" t="s">
        <v>88</v>
      </c>
      <c r="E2" s="1339"/>
      <c r="F2" s="1339"/>
      <c r="G2" s="1340"/>
      <c r="H2" s="1341"/>
      <c r="I2" s="1339"/>
      <c r="J2" s="1339"/>
      <c r="K2" s="1147"/>
      <c r="L2" s="1339"/>
      <c r="M2" s="1339"/>
      <c r="N2" s="1339"/>
      <c r="O2" s="1339"/>
      <c r="P2" s="1339"/>
      <c r="Q2" s="1339"/>
      <c r="R2" s="1339"/>
    </row>
    <row r="3" spans="1:14" ht="178.5" customHeight="1" thickBot="1">
      <c r="A3" s="1253"/>
      <c r="B3" s="1254"/>
      <c r="C3" s="1342" t="s">
        <v>186</v>
      </c>
      <c r="D3" s="1343" t="s">
        <v>185</v>
      </c>
      <c r="E3" s="1343" t="s">
        <v>184</v>
      </c>
      <c r="F3" s="1257" t="s">
        <v>183</v>
      </c>
      <c r="G3" s="1256" t="s">
        <v>182</v>
      </c>
      <c r="H3" s="1343" t="s">
        <v>181</v>
      </c>
      <c r="I3" s="1344" t="s">
        <v>180</v>
      </c>
      <c r="J3" s="1344" t="s">
        <v>179</v>
      </c>
      <c r="K3" s="1231" t="s">
        <v>85</v>
      </c>
      <c r="L3" s="1344" t="s">
        <v>84</v>
      </c>
      <c r="M3" s="1258" t="s">
        <v>178</v>
      </c>
      <c r="N3" s="1345" t="s">
        <v>177</v>
      </c>
    </row>
    <row r="4" spans="1:14" ht="18" thickBot="1">
      <c r="A4" s="1346"/>
      <c r="B4" s="1152">
        <v>1</v>
      </c>
      <c r="C4" s="1153">
        <v>2</v>
      </c>
      <c r="D4" s="1347">
        <v>3</v>
      </c>
      <c r="E4" s="1152">
        <v>4</v>
      </c>
      <c r="F4" s="1154" t="s">
        <v>176</v>
      </c>
      <c r="G4" s="1154">
        <v>6</v>
      </c>
      <c r="H4" s="1154">
        <v>7</v>
      </c>
      <c r="I4" s="1154" t="s">
        <v>175</v>
      </c>
      <c r="J4" s="1154">
        <v>9</v>
      </c>
      <c r="K4" s="1154">
        <v>10</v>
      </c>
      <c r="L4" s="1348" t="s">
        <v>174</v>
      </c>
      <c r="M4" s="1347">
        <v>12</v>
      </c>
      <c r="N4" s="1349">
        <v>13</v>
      </c>
    </row>
    <row r="5" spans="1:14" ht="17.25">
      <c r="A5" s="1282" t="s">
        <v>72</v>
      </c>
      <c r="B5" s="1350" t="s">
        <v>173</v>
      </c>
      <c r="C5" s="1283"/>
      <c r="D5" s="1283"/>
      <c r="E5" s="1283"/>
      <c r="F5" s="1283"/>
      <c r="G5" s="1283"/>
      <c r="H5" s="1284"/>
      <c r="I5" s="1283"/>
      <c r="J5" s="1283"/>
      <c r="K5" s="1294">
        <v>0.5</v>
      </c>
      <c r="L5" s="1351"/>
      <c r="M5" s="1352"/>
      <c r="N5" s="1353"/>
    </row>
    <row r="6" spans="1:14" ht="18" thickBot="1">
      <c r="A6" s="1354"/>
      <c r="B6" s="1333" t="s">
        <v>165</v>
      </c>
      <c r="C6" s="1223"/>
      <c r="D6" s="1223"/>
      <c r="E6" s="1223"/>
      <c r="F6" s="1223"/>
      <c r="G6" s="1223"/>
      <c r="H6" s="1290"/>
      <c r="I6" s="1223"/>
      <c r="J6" s="1223"/>
      <c r="K6" s="1355">
        <v>0.5</v>
      </c>
      <c r="L6" s="1223"/>
      <c r="M6" s="1356"/>
      <c r="N6" s="1353"/>
    </row>
    <row r="7" spans="1:14" ht="18.75" customHeight="1">
      <c r="A7" s="1282" t="s">
        <v>70</v>
      </c>
      <c r="B7" s="1233" t="s">
        <v>172</v>
      </c>
      <c r="C7" s="1283"/>
      <c r="D7" s="1283"/>
      <c r="E7" s="1283"/>
      <c r="F7" s="1283"/>
      <c r="G7" s="1283"/>
      <c r="H7" s="1284"/>
      <c r="I7" s="1283"/>
      <c r="J7" s="1283"/>
      <c r="K7" s="1357">
        <v>0.5</v>
      </c>
      <c r="L7" s="1283"/>
      <c r="M7" s="1356"/>
      <c r="N7" s="1353"/>
    </row>
    <row r="8" spans="1:14" ht="18" thickBot="1">
      <c r="A8" s="1354"/>
      <c r="B8" s="1333" t="s">
        <v>165</v>
      </c>
      <c r="C8" s="1223"/>
      <c r="D8" s="1223"/>
      <c r="E8" s="1223"/>
      <c r="F8" s="1223"/>
      <c r="G8" s="1223"/>
      <c r="H8" s="1290"/>
      <c r="I8" s="1223"/>
      <c r="J8" s="1223"/>
      <c r="K8" s="1355">
        <v>0.5</v>
      </c>
      <c r="L8" s="1223"/>
      <c r="M8" s="1356"/>
      <c r="N8" s="1353"/>
    </row>
    <row r="9" spans="1:14" ht="17.25">
      <c r="A9" s="1282" t="s">
        <v>1611</v>
      </c>
      <c r="B9" s="1350" t="s">
        <v>171</v>
      </c>
      <c r="C9" s="1283"/>
      <c r="D9" s="1283"/>
      <c r="E9" s="1283"/>
      <c r="F9" s="1283"/>
      <c r="G9" s="1283"/>
      <c r="H9" s="1284"/>
      <c r="I9" s="1283"/>
      <c r="J9" s="1283"/>
      <c r="K9" s="1357">
        <v>0.5</v>
      </c>
      <c r="L9" s="1283"/>
      <c r="M9" s="1356"/>
      <c r="N9" s="1353"/>
    </row>
    <row r="10" spans="1:14" ht="18" thickBot="1">
      <c r="A10" s="1354"/>
      <c r="B10" s="1333" t="s">
        <v>165</v>
      </c>
      <c r="C10" s="1223"/>
      <c r="D10" s="1223"/>
      <c r="E10" s="1223"/>
      <c r="F10" s="1223"/>
      <c r="G10" s="1223"/>
      <c r="H10" s="1290"/>
      <c r="I10" s="1223"/>
      <c r="J10" s="1223"/>
      <c r="K10" s="1355">
        <v>0.5</v>
      </c>
      <c r="L10" s="1223"/>
      <c r="M10" s="1356"/>
      <c r="N10" s="1353"/>
    </row>
    <row r="11" spans="1:14" ht="18" thickBot="1">
      <c r="A11" s="1304" t="s">
        <v>1612</v>
      </c>
      <c r="B11" s="1230" t="s">
        <v>170</v>
      </c>
      <c r="C11" s="1299"/>
      <c r="D11" s="1299"/>
      <c r="E11" s="1299"/>
      <c r="F11" s="1299"/>
      <c r="G11" s="1299"/>
      <c r="H11" s="1301"/>
      <c r="I11" s="1299"/>
      <c r="J11" s="1299"/>
      <c r="K11" s="1358">
        <v>0.5</v>
      </c>
      <c r="L11" s="1299"/>
      <c r="M11" s="1356"/>
      <c r="N11" s="1353"/>
    </row>
    <row r="12" spans="1:14" ht="17.25">
      <c r="A12" s="1282" t="s">
        <v>169</v>
      </c>
      <c r="B12" s="1350" t="s">
        <v>168</v>
      </c>
      <c r="C12" s="1283"/>
      <c r="D12" s="1283"/>
      <c r="E12" s="1283"/>
      <c r="F12" s="1283"/>
      <c r="G12" s="1283"/>
      <c r="H12" s="1284"/>
      <c r="I12" s="1283"/>
      <c r="J12" s="1283"/>
      <c r="K12" s="1357">
        <v>0</v>
      </c>
      <c r="L12" s="1283"/>
      <c r="M12" s="1356"/>
      <c r="N12" s="1353"/>
    </row>
    <row r="13" spans="1:14" ht="18" thickBot="1">
      <c r="A13" s="1359"/>
      <c r="B13" s="1329" t="s">
        <v>165</v>
      </c>
      <c r="C13" s="1220"/>
      <c r="D13" s="1220"/>
      <c r="E13" s="1220"/>
      <c r="F13" s="1220"/>
      <c r="G13" s="1220"/>
      <c r="H13" s="1313"/>
      <c r="I13" s="1220"/>
      <c r="J13" s="1220"/>
      <c r="K13" s="1360">
        <v>0</v>
      </c>
      <c r="L13" s="1220"/>
      <c r="M13" s="1361"/>
      <c r="N13" s="1362"/>
    </row>
    <row r="14" spans="1:14" ht="17.25">
      <c r="A14" s="1282" t="s">
        <v>1767</v>
      </c>
      <c r="B14" s="1350" t="s">
        <v>167</v>
      </c>
      <c r="C14" s="1283"/>
      <c r="D14" s="1283"/>
      <c r="E14" s="1283"/>
      <c r="F14" s="1283"/>
      <c r="G14" s="1283"/>
      <c r="H14" s="1284"/>
      <c r="I14" s="1283"/>
      <c r="J14" s="1283"/>
      <c r="K14" s="1357">
        <v>0</v>
      </c>
      <c r="L14" s="1283"/>
      <c r="M14" s="1363"/>
      <c r="N14" s="1364"/>
    </row>
    <row r="15" spans="1:14" ht="18" thickBot="1">
      <c r="A15" s="1354"/>
      <c r="B15" s="1333" t="s">
        <v>165</v>
      </c>
      <c r="C15" s="1223"/>
      <c r="D15" s="1223"/>
      <c r="E15" s="1223"/>
      <c r="F15" s="1223"/>
      <c r="G15" s="1223"/>
      <c r="H15" s="1290"/>
      <c r="I15" s="1223"/>
      <c r="J15" s="1223"/>
      <c r="K15" s="1355">
        <v>0</v>
      </c>
      <c r="L15" s="1223"/>
      <c r="M15" s="1365"/>
      <c r="N15" s="1362"/>
    </row>
    <row r="16" spans="1:14" ht="35.25" customHeight="1">
      <c r="A16" s="1366" t="s">
        <v>1768</v>
      </c>
      <c r="B16" s="1367" t="s">
        <v>166</v>
      </c>
      <c r="C16" s="1271"/>
      <c r="D16" s="1271"/>
      <c r="E16" s="1271"/>
      <c r="F16" s="1271"/>
      <c r="G16" s="1271"/>
      <c r="H16" s="1272"/>
      <c r="I16" s="1271"/>
      <c r="J16" s="1271"/>
      <c r="K16" s="1294">
        <v>0</v>
      </c>
      <c r="L16" s="1271"/>
      <c r="M16" s="1368"/>
      <c r="N16" s="1364"/>
    </row>
    <row r="17" spans="1:14" ht="18" thickBot="1">
      <c r="A17" s="1354"/>
      <c r="B17" s="1333" t="s">
        <v>165</v>
      </c>
      <c r="C17" s="1223"/>
      <c r="D17" s="1223"/>
      <c r="E17" s="1223"/>
      <c r="F17" s="1223"/>
      <c r="G17" s="1223"/>
      <c r="H17" s="1290"/>
      <c r="I17" s="1223"/>
      <c r="J17" s="1223"/>
      <c r="K17" s="1236">
        <v>0</v>
      </c>
      <c r="L17" s="1223"/>
      <c r="M17" s="1369"/>
      <c r="N17" s="1362"/>
    </row>
    <row r="18" spans="1:14" ht="33" customHeight="1">
      <c r="A18" s="1282" t="s">
        <v>1769</v>
      </c>
      <c r="B18" s="1233" t="s">
        <v>164</v>
      </c>
      <c r="C18" s="1284"/>
      <c r="D18" s="1284"/>
      <c r="E18" s="1284"/>
      <c r="F18" s="1284"/>
      <c r="G18" s="1284"/>
      <c r="H18" s="1284"/>
      <c r="I18" s="1284"/>
      <c r="J18" s="1284"/>
      <c r="K18" s="1292"/>
      <c r="L18" s="1284"/>
      <c r="M18" s="1284"/>
      <c r="N18" s="1370"/>
    </row>
    <row r="19" spans="1:14" ht="27.75" customHeight="1">
      <c r="A19" s="1371" t="s">
        <v>163</v>
      </c>
      <c r="B19" s="1309" t="s">
        <v>111</v>
      </c>
      <c r="C19" s="1185"/>
      <c r="D19" s="1277"/>
      <c r="E19" s="1277"/>
      <c r="F19" s="1185"/>
      <c r="G19" s="1185"/>
      <c r="H19" s="1313"/>
      <c r="I19" s="1185"/>
      <c r="J19" s="1185"/>
      <c r="K19" s="1187">
        <v>1</v>
      </c>
      <c r="L19" s="1185"/>
      <c r="M19" s="1277"/>
      <c r="N19" s="1372"/>
    </row>
    <row r="20" spans="1:14" ht="24" customHeight="1">
      <c r="A20" s="1371" t="s">
        <v>162</v>
      </c>
      <c r="B20" s="1309" t="s">
        <v>109</v>
      </c>
      <c r="C20" s="1185"/>
      <c r="D20" s="1277"/>
      <c r="E20" s="1277"/>
      <c r="F20" s="1185"/>
      <c r="G20" s="1185"/>
      <c r="H20" s="1277"/>
      <c r="I20" s="1185"/>
      <c r="J20" s="1185"/>
      <c r="K20" s="1187">
        <v>0.95</v>
      </c>
      <c r="L20" s="1185"/>
      <c r="M20" s="1277"/>
      <c r="N20" s="1372"/>
    </row>
    <row r="21" spans="1:14" ht="22.5" customHeight="1">
      <c r="A21" s="1320" t="s">
        <v>161</v>
      </c>
      <c r="B21" s="1309" t="s">
        <v>107</v>
      </c>
      <c r="C21" s="1323"/>
      <c r="D21" s="1324"/>
      <c r="E21" s="1324"/>
      <c r="F21" s="1323"/>
      <c r="G21" s="1323"/>
      <c r="H21" s="1277"/>
      <c r="I21" s="1323"/>
      <c r="J21" s="1323"/>
      <c r="K21" s="1187">
        <v>0.9</v>
      </c>
      <c r="L21" s="1323"/>
      <c r="M21" s="1324"/>
      <c r="N21" s="1372"/>
    </row>
    <row r="22" spans="1:14" ht="25.5" customHeight="1" thickBot="1">
      <c r="A22" s="1373" t="s">
        <v>160</v>
      </c>
      <c r="B22" s="1309" t="s">
        <v>105</v>
      </c>
      <c r="C22" s="1329"/>
      <c r="D22" s="1330"/>
      <c r="E22" s="1330"/>
      <c r="F22" s="1329"/>
      <c r="G22" s="1329"/>
      <c r="H22" s="1374"/>
      <c r="I22" s="1329"/>
      <c r="J22" s="1329"/>
      <c r="K22" s="1192">
        <v>0.85</v>
      </c>
      <c r="L22" s="1329"/>
      <c r="M22" s="1324"/>
      <c r="N22" s="1375"/>
    </row>
    <row r="23" spans="1:14" ht="18" thickBot="1">
      <c r="A23" s="1320" t="s">
        <v>159</v>
      </c>
      <c r="B23" s="1376" t="s">
        <v>158</v>
      </c>
      <c r="C23" s="1362"/>
      <c r="D23" s="1377"/>
      <c r="E23" s="1377"/>
      <c r="F23" s="1362"/>
      <c r="G23" s="1362"/>
      <c r="H23" s="1377"/>
      <c r="I23" s="1362"/>
      <c r="J23" s="1362"/>
      <c r="K23" s="1236">
        <v>0</v>
      </c>
      <c r="L23" s="1362"/>
      <c r="M23" s="1334"/>
      <c r="N23" s="1378"/>
    </row>
    <row r="24" spans="1:14" ht="29.25" customHeight="1" thickBot="1">
      <c r="A24" s="1304" t="s">
        <v>17</v>
      </c>
      <c r="B24" s="1379" t="s">
        <v>157</v>
      </c>
      <c r="C24" s="1380"/>
      <c r="D24" s="1381"/>
      <c r="E24" s="1381"/>
      <c r="F24" s="1380"/>
      <c r="G24" s="1380"/>
      <c r="H24" s="1380"/>
      <c r="I24" s="1380"/>
      <c r="J24" s="1380"/>
      <c r="K24" s="1382">
        <v>0</v>
      </c>
      <c r="L24" s="1380"/>
      <c r="M24" s="1381"/>
      <c r="N24" s="1383"/>
    </row>
    <row r="25" spans="1:14" ht="18" thickBot="1">
      <c r="A25" s="1384" t="s">
        <v>102</v>
      </c>
      <c r="B25" s="1385" t="s">
        <v>1771</v>
      </c>
      <c r="C25" s="1380"/>
      <c r="D25" s="1380"/>
      <c r="E25" s="1380"/>
      <c r="F25" s="1380"/>
      <c r="G25" s="1380"/>
      <c r="H25" s="1380"/>
      <c r="I25" s="1380"/>
      <c r="J25" s="1380"/>
      <c r="K25" s="1386"/>
      <c r="L25" s="1380"/>
      <c r="M25" s="1387"/>
      <c r="N25" s="1388"/>
    </row>
  </sheetData>
  <sheetProtection/>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33.xml><?xml version="1.0" encoding="utf-8"?>
<worksheet xmlns="http://schemas.openxmlformats.org/spreadsheetml/2006/main" xmlns:r="http://schemas.openxmlformats.org/officeDocument/2006/relationships">
  <sheetPr>
    <tabColor theme="1"/>
  </sheetPr>
  <dimension ref="A1:B7"/>
  <sheetViews>
    <sheetView zoomScalePageLayoutView="0" workbookViewId="0" topLeftCell="A1">
      <selection activeCell="A5" sqref="A5"/>
    </sheetView>
  </sheetViews>
  <sheetFormatPr defaultColWidth="9.140625" defaultRowHeight="15"/>
  <sheetData>
    <row r="1" spans="1:2" ht="15">
      <c r="A1" s="370"/>
      <c r="B1" s="370"/>
    </row>
    <row r="2" spans="1:2" ht="15">
      <c r="A2" s="369" t="s">
        <v>931</v>
      </c>
      <c r="B2" s="370"/>
    </row>
    <row r="3" spans="1:2" ht="15">
      <c r="A3" s="369"/>
      <c r="B3" s="370"/>
    </row>
    <row r="4" spans="1:2" ht="15">
      <c r="A4" s="370"/>
      <c r="B4" s="370"/>
    </row>
    <row r="5" spans="1:2" ht="15">
      <c r="A5" s="370" t="s">
        <v>10</v>
      </c>
      <c r="B5" s="370" t="s">
        <v>932</v>
      </c>
    </row>
    <row r="6" spans="1:2" ht="15">
      <c r="A6" s="370"/>
      <c r="B6" s="370"/>
    </row>
    <row r="7" spans="1:2" ht="15">
      <c r="A7" s="370"/>
      <c r="B7" s="370"/>
    </row>
  </sheetData>
  <sheetProtection/>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B1:Z204"/>
  <sheetViews>
    <sheetView zoomScalePageLayoutView="0" workbookViewId="0" topLeftCell="A1">
      <selection activeCell="A1" sqref="A1"/>
    </sheetView>
  </sheetViews>
  <sheetFormatPr defaultColWidth="11.28125" defaultRowHeight="15"/>
  <cols>
    <col min="1" max="1" width="4.140625" style="916" customWidth="1"/>
    <col min="2" max="2" width="39.00390625" style="917" customWidth="1"/>
    <col min="3" max="3" width="8.7109375" style="917" customWidth="1"/>
    <col min="4" max="4" width="14.140625" style="916" customWidth="1"/>
    <col min="5" max="7" width="12.421875" style="916" customWidth="1"/>
    <col min="8" max="8" width="13.7109375" style="916" customWidth="1"/>
    <col min="9" max="9" width="13.00390625" style="916" customWidth="1"/>
    <col min="10" max="19" width="12.421875" style="916" customWidth="1"/>
    <col min="20" max="20" width="13.8515625" style="916" customWidth="1"/>
    <col min="21" max="74" width="12.421875" style="916" customWidth="1"/>
    <col min="75" max="16384" width="11.28125" style="916" customWidth="1"/>
  </cols>
  <sheetData>
    <row r="1" spans="2:10" ht="12.75">
      <c r="B1" s="963"/>
      <c r="C1" s="962"/>
      <c r="D1" s="961"/>
      <c r="E1" s="959"/>
      <c r="F1" s="960" t="s">
        <v>1604</v>
      </c>
      <c r="G1" s="959"/>
      <c r="H1" s="959"/>
      <c r="I1" s="958"/>
      <c r="J1" s="957"/>
    </row>
    <row r="2" spans="2:10" ht="12.75">
      <c r="B2" s="955"/>
      <c r="C2" s="954"/>
      <c r="D2" s="953"/>
      <c r="E2" s="952"/>
      <c r="F2" s="951" t="s">
        <v>1749</v>
      </c>
      <c r="G2" s="950"/>
      <c r="H2" s="950"/>
      <c r="I2" s="950"/>
      <c r="J2" s="956" t="s">
        <v>1750</v>
      </c>
    </row>
    <row r="3" spans="2:11" ht="12.75">
      <c r="B3" s="955"/>
      <c r="C3" s="954"/>
      <c r="D3" s="953"/>
      <c r="E3" s="952"/>
      <c r="F3" s="951" t="s">
        <v>1751</v>
      </c>
      <c r="G3" s="950"/>
      <c r="H3" s="950"/>
      <c r="I3" s="950"/>
      <c r="J3" s="949" t="s">
        <v>1752</v>
      </c>
      <c r="K3" s="941"/>
    </row>
    <row r="4" spans="2:11" ht="13.5" thickBot="1">
      <c r="B4" s="948" t="s">
        <v>584</v>
      </c>
      <c r="C4" s="947"/>
      <c r="D4" s="946"/>
      <c r="E4" s="945"/>
      <c r="F4" s="944" t="s">
        <v>1754</v>
      </c>
      <c r="G4" s="943"/>
      <c r="H4" s="943"/>
      <c r="I4" s="943"/>
      <c r="J4" s="942"/>
      <c r="K4" s="941"/>
    </row>
    <row r="6" spans="2:26" ht="12.75">
      <c r="B6" s="940" t="s">
        <v>583</v>
      </c>
      <c r="C6" s="932"/>
      <c r="D6" s="939"/>
      <c r="E6" s="1624" t="s">
        <v>582</v>
      </c>
      <c r="F6" s="1624"/>
      <c r="G6" s="1624"/>
      <c r="H6" s="1624"/>
      <c r="I6" s="1624"/>
      <c r="J6" s="1624"/>
      <c r="K6" s="1624"/>
      <c r="L6" s="1624"/>
      <c r="M6" s="1624"/>
      <c r="N6" s="1624"/>
      <c r="O6" s="1624"/>
      <c r="P6" s="1625" t="s">
        <v>581</v>
      </c>
      <c r="Q6" s="1625"/>
      <c r="R6" s="1625"/>
      <c r="S6" s="1625"/>
      <c r="T6" s="1625"/>
      <c r="U6" s="1625"/>
      <c r="V6" s="1625"/>
      <c r="W6" s="1625"/>
      <c r="X6" s="1625"/>
      <c r="Y6" s="1625"/>
      <c r="Z6" s="1625"/>
    </row>
    <row r="7" spans="2:26" s="932" customFormat="1" ht="96">
      <c r="B7" s="938" t="s">
        <v>580</v>
      </c>
      <c r="C7" s="938" t="s">
        <v>579</v>
      </c>
      <c r="D7" s="937" t="s">
        <v>578</v>
      </c>
      <c r="E7" s="935" t="s">
        <v>1732</v>
      </c>
      <c r="F7" s="935" t="s">
        <v>1734</v>
      </c>
      <c r="G7" s="935" t="s">
        <v>1736</v>
      </c>
      <c r="H7" s="935" t="s">
        <v>1737</v>
      </c>
      <c r="I7" s="935" t="s">
        <v>577</v>
      </c>
      <c r="J7" s="936" t="s">
        <v>576</v>
      </c>
      <c r="K7" s="935" t="s">
        <v>575</v>
      </c>
      <c r="L7" s="935" t="s">
        <v>1745</v>
      </c>
      <c r="M7" s="935" t="s">
        <v>1426</v>
      </c>
      <c r="N7" s="935" t="s">
        <v>1657</v>
      </c>
      <c r="O7" s="935" t="s">
        <v>1427</v>
      </c>
      <c r="P7" s="933" t="s">
        <v>1732</v>
      </c>
      <c r="Q7" s="933" t="s">
        <v>1734</v>
      </c>
      <c r="R7" s="933" t="s">
        <v>1736</v>
      </c>
      <c r="S7" s="933" t="s">
        <v>1737</v>
      </c>
      <c r="T7" s="933" t="s">
        <v>577</v>
      </c>
      <c r="U7" s="934" t="s">
        <v>576</v>
      </c>
      <c r="V7" s="933" t="s">
        <v>575</v>
      </c>
      <c r="W7" s="933" t="s">
        <v>1745</v>
      </c>
      <c r="X7" s="933" t="s">
        <v>1426</v>
      </c>
      <c r="Y7" s="933" t="s">
        <v>1657</v>
      </c>
      <c r="Z7" s="933" t="s">
        <v>1427</v>
      </c>
    </row>
    <row r="8" spans="2:26" s="927" customFormat="1" ht="12">
      <c r="B8" s="929">
        <v>1</v>
      </c>
      <c r="C8" s="929">
        <v>2</v>
      </c>
      <c r="D8" s="931">
        <v>3</v>
      </c>
      <c r="E8" s="929">
        <v>4</v>
      </c>
      <c r="F8" s="929">
        <v>5</v>
      </c>
      <c r="G8" s="929">
        <v>6</v>
      </c>
      <c r="H8" s="929">
        <v>7</v>
      </c>
      <c r="I8" s="929">
        <v>8</v>
      </c>
      <c r="J8" s="930">
        <v>9</v>
      </c>
      <c r="K8" s="929">
        <v>10</v>
      </c>
      <c r="L8" s="929">
        <v>11</v>
      </c>
      <c r="M8" s="929">
        <v>12</v>
      </c>
      <c r="N8" s="929">
        <v>13</v>
      </c>
      <c r="O8" s="929">
        <v>14</v>
      </c>
      <c r="P8" s="928">
        <v>15</v>
      </c>
      <c r="Q8" s="928">
        <v>16</v>
      </c>
      <c r="R8" s="928">
        <v>17</v>
      </c>
      <c r="S8" s="928">
        <v>18</v>
      </c>
      <c r="T8" s="928">
        <v>19</v>
      </c>
      <c r="U8" s="928">
        <v>20</v>
      </c>
      <c r="V8" s="928">
        <v>21</v>
      </c>
      <c r="W8" s="928">
        <v>22</v>
      </c>
      <c r="X8" s="928">
        <v>23</v>
      </c>
      <c r="Y8" s="928">
        <v>24</v>
      </c>
      <c r="Z8" s="928">
        <v>25</v>
      </c>
    </row>
    <row r="9" spans="2:26" ht="12.75">
      <c r="B9" s="922" t="s">
        <v>574</v>
      </c>
      <c r="C9" s="922" t="s">
        <v>573</v>
      </c>
      <c r="D9" s="926"/>
      <c r="E9" s="925"/>
      <c r="F9" s="925"/>
      <c r="G9" s="925"/>
      <c r="H9" s="925"/>
      <c r="I9" s="925"/>
      <c r="J9" s="925"/>
      <c r="K9" s="925"/>
      <c r="L9" s="925"/>
      <c r="M9" s="925"/>
      <c r="N9" s="925"/>
      <c r="O9" s="925"/>
      <c r="P9" s="925"/>
      <c r="Q9" s="925"/>
      <c r="R9" s="925"/>
      <c r="S9" s="925"/>
      <c r="T9" s="925"/>
      <c r="U9" s="925"/>
      <c r="V9" s="925"/>
      <c r="W9" s="925"/>
      <c r="X9" s="925"/>
      <c r="Y9" s="925"/>
      <c r="Z9" s="925"/>
    </row>
    <row r="10" spans="2:26" ht="12.75">
      <c r="B10" s="922" t="s">
        <v>572</v>
      </c>
      <c r="C10" s="922" t="s">
        <v>571</v>
      </c>
      <c r="D10" s="924"/>
      <c r="E10" s="923"/>
      <c r="F10" s="923"/>
      <c r="G10" s="923"/>
      <c r="H10" s="923"/>
      <c r="I10" s="923"/>
      <c r="J10" s="923"/>
      <c r="K10" s="923"/>
      <c r="L10" s="923"/>
      <c r="M10" s="923"/>
      <c r="N10" s="923"/>
      <c r="O10" s="923"/>
      <c r="P10" s="923"/>
      <c r="Q10" s="923"/>
      <c r="R10" s="923"/>
      <c r="S10" s="923"/>
      <c r="T10" s="923"/>
      <c r="U10" s="923"/>
      <c r="V10" s="923"/>
      <c r="W10" s="923"/>
      <c r="X10" s="923"/>
      <c r="Y10" s="923"/>
      <c r="Z10" s="923"/>
    </row>
    <row r="11" spans="2:26" ht="12.75">
      <c r="B11" s="922" t="s">
        <v>570</v>
      </c>
      <c r="C11" s="922" t="s">
        <v>569</v>
      </c>
      <c r="D11" s="924"/>
      <c r="E11" s="923"/>
      <c r="F11" s="923"/>
      <c r="G11" s="923"/>
      <c r="H11" s="923"/>
      <c r="I11" s="923"/>
      <c r="J11" s="923"/>
      <c r="K11" s="923"/>
      <c r="L11" s="923"/>
      <c r="M11" s="923"/>
      <c r="N11" s="923"/>
      <c r="O11" s="923"/>
      <c r="P11" s="923"/>
      <c r="Q11" s="923"/>
      <c r="R11" s="923"/>
      <c r="S11" s="923"/>
      <c r="T11" s="923"/>
      <c r="U11" s="923"/>
      <c r="V11" s="923"/>
      <c r="W11" s="923"/>
      <c r="X11" s="923"/>
      <c r="Y11" s="923"/>
      <c r="Z11" s="923"/>
    </row>
    <row r="12" spans="2:26" ht="12.75">
      <c r="B12" s="922" t="s">
        <v>568</v>
      </c>
      <c r="C12" s="922" t="s">
        <v>567</v>
      </c>
      <c r="D12" s="924"/>
      <c r="E12" s="923"/>
      <c r="F12" s="923"/>
      <c r="G12" s="923"/>
      <c r="H12" s="923"/>
      <c r="I12" s="923"/>
      <c r="J12" s="923"/>
      <c r="K12" s="923"/>
      <c r="L12" s="923"/>
      <c r="M12" s="923"/>
      <c r="N12" s="923"/>
      <c r="O12" s="923"/>
      <c r="P12" s="923"/>
      <c r="Q12" s="923"/>
      <c r="R12" s="923"/>
      <c r="S12" s="923"/>
      <c r="T12" s="923"/>
      <c r="U12" s="923"/>
      <c r="V12" s="923"/>
      <c r="W12" s="923"/>
      <c r="X12" s="923"/>
      <c r="Y12" s="923"/>
      <c r="Z12" s="923"/>
    </row>
    <row r="13" spans="2:26" ht="12.75">
      <c r="B13" s="922" t="s">
        <v>566</v>
      </c>
      <c r="C13" s="922" t="s">
        <v>565</v>
      </c>
      <c r="D13" s="924"/>
      <c r="E13" s="923"/>
      <c r="F13" s="923"/>
      <c r="G13" s="923"/>
      <c r="H13" s="923"/>
      <c r="I13" s="923"/>
      <c r="J13" s="923"/>
      <c r="K13" s="923"/>
      <c r="L13" s="923"/>
      <c r="M13" s="923"/>
      <c r="N13" s="923"/>
      <c r="O13" s="923"/>
      <c r="P13" s="923"/>
      <c r="Q13" s="923"/>
      <c r="R13" s="923"/>
      <c r="S13" s="923"/>
      <c r="T13" s="923"/>
      <c r="U13" s="923"/>
      <c r="V13" s="923"/>
      <c r="W13" s="923"/>
      <c r="X13" s="923"/>
      <c r="Y13" s="923"/>
      <c r="Z13" s="923"/>
    </row>
    <row r="14" spans="2:26" ht="12.75">
      <c r="B14" s="922" t="s">
        <v>564</v>
      </c>
      <c r="C14" s="922" t="s">
        <v>563</v>
      </c>
      <c r="D14" s="924"/>
      <c r="E14" s="923"/>
      <c r="F14" s="923"/>
      <c r="G14" s="923"/>
      <c r="H14" s="923"/>
      <c r="I14" s="923"/>
      <c r="J14" s="923"/>
      <c r="K14" s="923"/>
      <c r="L14" s="923"/>
      <c r="M14" s="923"/>
      <c r="N14" s="923"/>
      <c r="O14" s="923"/>
      <c r="P14" s="923"/>
      <c r="Q14" s="923"/>
      <c r="R14" s="923"/>
      <c r="S14" s="923"/>
      <c r="T14" s="923"/>
      <c r="U14" s="923"/>
      <c r="V14" s="923"/>
      <c r="W14" s="923"/>
      <c r="X14" s="923"/>
      <c r="Y14" s="923"/>
      <c r="Z14" s="923"/>
    </row>
    <row r="15" spans="2:26" ht="12.75">
      <c r="B15" s="922" t="s">
        <v>562</v>
      </c>
      <c r="C15" s="922" t="s">
        <v>561</v>
      </c>
      <c r="D15" s="924"/>
      <c r="E15" s="923"/>
      <c r="F15" s="923"/>
      <c r="G15" s="923"/>
      <c r="H15" s="923"/>
      <c r="I15" s="923"/>
      <c r="J15" s="923"/>
      <c r="K15" s="923"/>
      <c r="L15" s="923"/>
      <c r="M15" s="923"/>
      <c r="N15" s="923"/>
      <c r="O15" s="923"/>
      <c r="P15" s="923"/>
      <c r="Q15" s="923"/>
      <c r="R15" s="923"/>
      <c r="S15" s="923"/>
      <c r="T15" s="923"/>
      <c r="U15" s="923"/>
      <c r="V15" s="923"/>
      <c r="W15" s="923"/>
      <c r="X15" s="923"/>
      <c r="Y15" s="923"/>
      <c r="Z15" s="923"/>
    </row>
    <row r="16" spans="2:26" ht="12.75">
      <c r="B16" s="922" t="s">
        <v>560</v>
      </c>
      <c r="C16" s="922" t="s">
        <v>559</v>
      </c>
      <c r="D16" s="924"/>
      <c r="E16" s="923"/>
      <c r="F16" s="923"/>
      <c r="G16" s="923"/>
      <c r="H16" s="923"/>
      <c r="I16" s="923"/>
      <c r="J16" s="923"/>
      <c r="K16" s="923"/>
      <c r="L16" s="923"/>
      <c r="M16" s="923"/>
      <c r="N16" s="923"/>
      <c r="O16" s="923"/>
      <c r="P16" s="923"/>
      <c r="Q16" s="923"/>
      <c r="R16" s="923"/>
      <c r="S16" s="923"/>
      <c r="T16" s="923"/>
      <c r="U16" s="923"/>
      <c r="V16" s="923"/>
      <c r="W16" s="923"/>
      <c r="X16" s="923"/>
      <c r="Y16" s="923"/>
      <c r="Z16" s="923"/>
    </row>
    <row r="17" spans="2:26" ht="12.75">
      <c r="B17" s="922" t="s">
        <v>558</v>
      </c>
      <c r="C17" s="922" t="s">
        <v>557</v>
      </c>
      <c r="D17" s="924"/>
      <c r="E17" s="923"/>
      <c r="F17" s="923"/>
      <c r="G17" s="923"/>
      <c r="H17" s="923"/>
      <c r="I17" s="923"/>
      <c r="J17" s="923"/>
      <c r="K17" s="923"/>
      <c r="L17" s="923"/>
      <c r="M17" s="923"/>
      <c r="N17" s="923"/>
      <c r="O17" s="923"/>
      <c r="P17" s="923"/>
      <c r="Q17" s="923"/>
      <c r="R17" s="923"/>
      <c r="S17" s="923"/>
      <c r="T17" s="923"/>
      <c r="U17" s="923"/>
      <c r="V17" s="923"/>
      <c r="W17" s="923"/>
      <c r="X17" s="923"/>
      <c r="Y17" s="923"/>
      <c r="Z17" s="923"/>
    </row>
    <row r="18" spans="2:26" ht="12.75">
      <c r="B18" s="922" t="s">
        <v>556</v>
      </c>
      <c r="C18" s="922" t="s">
        <v>555</v>
      </c>
      <c r="D18" s="924"/>
      <c r="E18" s="923"/>
      <c r="F18" s="923"/>
      <c r="G18" s="923"/>
      <c r="H18" s="923"/>
      <c r="I18" s="923"/>
      <c r="J18" s="923"/>
      <c r="K18" s="923"/>
      <c r="L18" s="923"/>
      <c r="M18" s="923"/>
      <c r="N18" s="923"/>
      <c r="O18" s="923"/>
      <c r="P18" s="923"/>
      <c r="Q18" s="923"/>
      <c r="R18" s="923"/>
      <c r="S18" s="923"/>
      <c r="T18" s="923"/>
      <c r="U18" s="923"/>
      <c r="V18" s="923"/>
      <c r="W18" s="923"/>
      <c r="X18" s="923"/>
      <c r="Y18" s="923"/>
      <c r="Z18" s="923"/>
    </row>
    <row r="19" spans="2:26" ht="12.75">
      <c r="B19" s="922" t="s">
        <v>554</v>
      </c>
      <c r="C19" s="922" t="s">
        <v>553</v>
      </c>
      <c r="D19" s="924"/>
      <c r="E19" s="923"/>
      <c r="F19" s="923"/>
      <c r="G19" s="923"/>
      <c r="H19" s="923"/>
      <c r="I19" s="923"/>
      <c r="J19" s="923"/>
      <c r="K19" s="923"/>
      <c r="L19" s="923"/>
      <c r="M19" s="923"/>
      <c r="N19" s="923"/>
      <c r="O19" s="923"/>
      <c r="P19" s="923"/>
      <c r="Q19" s="923"/>
      <c r="R19" s="923"/>
      <c r="S19" s="923"/>
      <c r="T19" s="923"/>
      <c r="U19" s="923"/>
      <c r="V19" s="923"/>
      <c r="W19" s="923"/>
      <c r="X19" s="923"/>
      <c r="Y19" s="923"/>
      <c r="Z19" s="923"/>
    </row>
    <row r="20" spans="2:26" ht="12.75">
      <c r="B20" s="922" t="s">
        <v>552</v>
      </c>
      <c r="C20" s="922" t="s">
        <v>551</v>
      </c>
      <c r="D20" s="924"/>
      <c r="E20" s="923"/>
      <c r="F20" s="923"/>
      <c r="G20" s="923"/>
      <c r="H20" s="923"/>
      <c r="I20" s="923"/>
      <c r="J20" s="923"/>
      <c r="K20" s="923"/>
      <c r="L20" s="923"/>
      <c r="M20" s="923"/>
      <c r="N20" s="923"/>
      <c r="O20" s="923"/>
      <c r="P20" s="923"/>
      <c r="Q20" s="923"/>
      <c r="R20" s="923"/>
      <c r="S20" s="923"/>
      <c r="T20" s="923"/>
      <c r="U20" s="923"/>
      <c r="V20" s="923"/>
      <c r="W20" s="923"/>
      <c r="X20" s="923"/>
      <c r="Y20" s="923"/>
      <c r="Z20" s="923"/>
    </row>
    <row r="21" spans="2:26" ht="12.75">
      <c r="B21" s="922" t="s">
        <v>550</v>
      </c>
      <c r="C21" s="922" t="s">
        <v>549</v>
      </c>
      <c r="D21" s="924"/>
      <c r="E21" s="923"/>
      <c r="F21" s="923"/>
      <c r="G21" s="923"/>
      <c r="H21" s="923"/>
      <c r="I21" s="923"/>
      <c r="J21" s="923"/>
      <c r="K21" s="923"/>
      <c r="L21" s="923"/>
      <c r="M21" s="923"/>
      <c r="N21" s="923"/>
      <c r="O21" s="923"/>
      <c r="P21" s="923"/>
      <c r="Q21" s="923"/>
      <c r="R21" s="923"/>
      <c r="S21" s="923"/>
      <c r="T21" s="923"/>
      <c r="U21" s="923"/>
      <c r="V21" s="923"/>
      <c r="W21" s="923"/>
      <c r="X21" s="923"/>
      <c r="Y21" s="923"/>
      <c r="Z21" s="923"/>
    </row>
    <row r="22" spans="2:26" ht="12.75">
      <c r="B22" s="922" t="s">
        <v>548</v>
      </c>
      <c r="C22" s="922" t="s">
        <v>547</v>
      </c>
      <c r="D22" s="924"/>
      <c r="E22" s="923"/>
      <c r="F22" s="923"/>
      <c r="G22" s="923"/>
      <c r="H22" s="923"/>
      <c r="I22" s="923"/>
      <c r="J22" s="923"/>
      <c r="K22" s="923"/>
      <c r="L22" s="923"/>
      <c r="M22" s="923"/>
      <c r="N22" s="923"/>
      <c r="O22" s="923"/>
      <c r="P22" s="923"/>
      <c r="Q22" s="923"/>
      <c r="R22" s="923"/>
      <c r="S22" s="923"/>
      <c r="T22" s="923"/>
      <c r="U22" s="923"/>
      <c r="V22" s="923"/>
      <c r="W22" s="923"/>
      <c r="X22" s="923"/>
      <c r="Y22" s="923"/>
      <c r="Z22" s="923"/>
    </row>
    <row r="23" spans="2:26" ht="12.75">
      <c r="B23" s="922" t="s">
        <v>546</v>
      </c>
      <c r="C23" s="922" t="s">
        <v>545</v>
      </c>
      <c r="D23" s="924"/>
      <c r="E23" s="923"/>
      <c r="F23" s="923"/>
      <c r="G23" s="923"/>
      <c r="H23" s="923"/>
      <c r="I23" s="923"/>
      <c r="J23" s="923"/>
      <c r="K23" s="923"/>
      <c r="L23" s="923"/>
      <c r="M23" s="923"/>
      <c r="N23" s="923"/>
      <c r="O23" s="923"/>
      <c r="P23" s="923"/>
      <c r="Q23" s="923"/>
      <c r="R23" s="923"/>
      <c r="S23" s="923"/>
      <c r="T23" s="923"/>
      <c r="U23" s="923"/>
      <c r="V23" s="923"/>
      <c r="W23" s="923"/>
      <c r="X23" s="923"/>
      <c r="Y23" s="923"/>
      <c r="Z23" s="923"/>
    </row>
    <row r="24" spans="2:26" ht="12.75">
      <c r="B24" s="922" t="s">
        <v>544</v>
      </c>
      <c r="C24" s="922" t="s">
        <v>543</v>
      </c>
      <c r="D24" s="924"/>
      <c r="E24" s="923"/>
      <c r="F24" s="923"/>
      <c r="G24" s="923"/>
      <c r="H24" s="923"/>
      <c r="I24" s="923"/>
      <c r="J24" s="923"/>
      <c r="K24" s="923"/>
      <c r="L24" s="923"/>
      <c r="M24" s="923"/>
      <c r="N24" s="923"/>
      <c r="O24" s="923"/>
      <c r="P24" s="923"/>
      <c r="Q24" s="923"/>
      <c r="R24" s="923"/>
      <c r="S24" s="923"/>
      <c r="T24" s="923"/>
      <c r="U24" s="923"/>
      <c r="V24" s="923"/>
      <c r="W24" s="923"/>
      <c r="X24" s="923"/>
      <c r="Y24" s="923"/>
      <c r="Z24" s="923"/>
    </row>
    <row r="25" spans="2:26" ht="12.75">
      <c r="B25" s="922" t="s">
        <v>542</v>
      </c>
      <c r="C25" s="922" t="s">
        <v>541</v>
      </c>
      <c r="D25" s="924"/>
      <c r="E25" s="923"/>
      <c r="F25" s="923"/>
      <c r="G25" s="923"/>
      <c r="H25" s="923"/>
      <c r="I25" s="923"/>
      <c r="J25" s="923"/>
      <c r="K25" s="923"/>
      <c r="L25" s="923"/>
      <c r="M25" s="923"/>
      <c r="N25" s="923"/>
      <c r="O25" s="923"/>
      <c r="P25" s="923"/>
      <c r="Q25" s="923"/>
      <c r="R25" s="923"/>
      <c r="S25" s="923"/>
      <c r="T25" s="923"/>
      <c r="U25" s="923"/>
      <c r="V25" s="923"/>
      <c r="W25" s="923"/>
      <c r="X25" s="923"/>
      <c r="Y25" s="923"/>
      <c r="Z25" s="923"/>
    </row>
    <row r="26" spans="2:26" ht="12.75">
      <c r="B26" s="922" t="s">
        <v>540</v>
      </c>
      <c r="C26" s="922" t="s">
        <v>539</v>
      </c>
      <c r="D26" s="924"/>
      <c r="E26" s="923"/>
      <c r="F26" s="923"/>
      <c r="G26" s="923"/>
      <c r="H26" s="923"/>
      <c r="I26" s="923"/>
      <c r="J26" s="923"/>
      <c r="K26" s="923"/>
      <c r="L26" s="923"/>
      <c r="M26" s="923"/>
      <c r="N26" s="923"/>
      <c r="O26" s="923"/>
      <c r="P26" s="923"/>
      <c r="Q26" s="923"/>
      <c r="R26" s="923"/>
      <c r="S26" s="923"/>
      <c r="T26" s="923"/>
      <c r="U26" s="923"/>
      <c r="V26" s="923"/>
      <c r="W26" s="923"/>
      <c r="X26" s="923"/>
      <c r="Y26" s="923"/>
      <c r="Z26" s="923"/>
    </row>
    <row r="27" spans="2:26" ht="12.75">
      <c r="B27" s="922" t="s">
        <v>538</v>
      </c>
      <c r="C27" s="922" t="s">
        <v>537</v>
      </c>
      <c r="D27" s="924"/>
      <c r="E27" s="923"/>
      <c r="F27" s="923"/>
      <c r="G27" s="923"/>
      <c r="H27" s="923"/>
      <c r="I27" s="923"/>
      <c r="J27" s="923"/>
      <c r="K27" s="923"/>
      <c r="L27" s="923"/>
      <c r="M27" s="923"/>
      <c r="N27" s="923"/>
      <c r="O27" s="923"/>
      <c r="P27" s="923"/>
      <c r="Q27" s="923"/>
      <c r="R27" s="923"/>
      <c r="S27" s="923"/>
      <c r="T27" s="923"/>
      <c r="U27" s="923"/>
      <c r="V27" s="923"/>
      <c r="W27" s="923"/>
      <c r="X27" s="923"/>
      <c r="Y27" s="923"/>
      <c r="Z27" s="923"/>
    </row>
    <row r="28" spans="2:26" ht="12.75">
      <c r="B28" s="922" t="s">
        <v>536</v>
      </c>
      <c r="C28" s="922" t="s">
        <v>535</v>
      </c>
      <c r="D28" s="924"/>
      <c r="E28" s="923"/>
      <c r="F28" s="923"/>
      <c r="G28" s="923"/>
      <c r="H28" s="923"/>
      <c r="I28" s="923"/>
      <c r="J28" s="923"/>
      <c r="K28" s="923"/>
      <c r="L28" s="923"/>
      <c r="M28" s="923"/>
      <c r="N28" s="923"/>
      <c r="O28" s="923"/>
      <c r="P28" s="923"/>
      <c r="Q28" s="923"/>
      <c r="R28" s="923"/>
      <c r="S28" s="923"/>
      <c r="T28" s="923"/>
      <c r="U28" s="923"/>
      <c r="V28" s="923"/>
      <c r="W28" s="923"/>
      <c r="X28" s="923"/>
      <c r="Y28" s="923"/>
      <c r="Z28" s="923"/>
    </row>
    <row r="29" spans="2:26" ht="12.75">
      <c r="B29" s="922" t="s">
        <v>534</v>
      </c>
      <c r="C29" s="922" t="s">
        <v>533</v>
      </c>
      <c r="D29" s="924"/>
      <c r="E29" s="923"/>
      <c r="F29" s="923"/>
      <c r="G29" s="923"/>
      <c r="H29" s="923"/>
      <c r="I29" s="923"/>
      <c r="J29" s="923"/>
      <c r="K29" s="923"/>
      <c r="L29" s="923"/>
      <c r="M29" s="923"/>
      <c r="N29" s="923"/>
      <c r="O29" s="923"/>
      <c r="P29" s="923"/>
      <c r="Q29" s="923"/>
      <c r="R29" s="923"/>
      <c r="S29" s="923"/>
      <c r="T29" s="923"/>
      <c r="U29" s="923"/>
      <c r="V29" s="923"/>
      <c r="W29" s="923"/>
      <c r="X29" s="923"/>
      <c r="Y29" s="923"/>
      <c r="Z29" s="923"/>
    </row>
    <row r="30" spans="2:26" ht="12.75">
      <c r="B30" s="922" t="s">
        <v>532</v>
      </c>
      <c r="C30" s="922" t="s">
        <v>531</v>
      </c>
      <c r="D30" s="924"/>
      <c r="E30" s="923"/>
      <c r="F30" s="923"/>
      <c r="G30" s="923"/>
      <c r="H30" s="923"/>
      <c r="I30" s="923"/>
      <c r="J30" s="923"/>
      <c r="K30" s="923"/>
      <c r="L30" s="923"/>
      <c r="M30" s="923"/>
      <c r="N30" s="923"/>
      <c r="O30" s="923"/>
      <c r="P30" s="923"/>
      <c r="Q30" s="923"/>
      <c r="R30" s="923"/>
      <c r="S30" s="923"/>
      <c r="T30" s="923"/>
      <c r="U30" s="923"/>
      <c r="V30" s="923"/>
      <c r="W30" s="923"/>
      <c r="X30" s="923"/>
      <c r="Y30" s="923"/>
      <c r="Z30" s="923"/>
    </row>
    <row r="31" spans="2:26" ht="12.75">
      <c r="B31" s="922" t="s">
        <v>530</v>
      </c>
      <c r="C31" s="922" t="s">
        <v>529</v>
      </c>
      <c r="D31" s="924"/>
      <c r="E31" s="923"/>
      <c r="F31" s="923"/>
      <c r="G31" s="923"/>
      <c r="H31" s="923"/>
      <c r="I31" s="923"/>
      <c r="J31" s="923"/>
      <c r="K31" s="923"/>
      <c r="L31" s="923"/>
      <c r="M31" s="923"/>
      <c r="N31" s="923"/>
      <c r="O31" s="923"/>
      <c r="P31" s="923"/>
      <c r="Q31" s="923"/>
      <c r="R31" s="923"/>
      <c r="S31" s="923"/>
      <c r="T31" s="923"/>
      <c r="U31" s="923"/>
      <c r="V31" s="923"/>
      <c r="W31" s="923"/>
      <c r="X31" s="923"/>
      <c r="Y31" s="923"/>
      <c r="Z31" s="923"/>
    </row>
    <row r="32" spans="2:26" ht="12.75">
      <c r="B32" s="922" t="s">
        <v>528</v>
      </c>
      <c r="C32" s="922" t="s">
        <v>527</v>
      </c>
      <c r="D32" s="924"/>
      <c r="E32" s="923"/>
      <c r="F32" s="923"/>
      <c r="G32" s="923"/>
      <c r="H32" s="923"/>
      <c r="I32" s="923"/>
      <c r="J32" s="923"/>
      <c r="K32" s="923"/>
      <c r="L32" s="923"/>
      <c r="M32" s="923"/>
      <c r="N32" s="923"/>
      <c r="O32" s="923"/>
      <c r="P32" s="923"/>
      <c r="Q32" s="923"/>
      <c r="R32" s="923"/>
      <c r="S32" s="923"/>
      <c r="T32" s="923"/>
      <c r="U32" s="923"/>
      <c r="V32" s="923"/>
      <c r="W32" s="923"/>
      <c r="X32" s="923"/>
      <c r="Y32" s="923"/>
      <c r="Z32" s="923"/>
    </row>
    <row r="33" spans="2:26" ht="12.75">
      <c r="B33" s="922" t="s">
        <v>526</v>
      </c>
      <c r="C33" s="922" t="s">
        <v>525</v>
      </c>
      <c r="D33" s="924"/>
      <c r="E33" s="923"/>
      <c r="F33" s="923"/>
      <c r="G33" s="923"/>
      <c r="H33" s="923"/>
      <c r="I33" s="923"/>
      <c r="J33" s="923"/>
      <c r="K33" s="923"/>
      <c r="L33" s="923"/>
      <c r="M33" s="923"/>
      <c r="N33" s="923"/>
      <c r="O33" s="923"/>
      <c r="P33" s="923"/>
      <c r="Q33" s="923"/>
      <c r="R33" s="923"/>
      <c r="S33" s="923"/>
      <c r="T33" s="923"/>
      <c r="U33" s="923"/>
      <c r="V33" s="923"/>
      <c r="W33" s="923"/>
      <c r="X33" s="923"/>
      <c r="Y33" s="923"/>
      <c r="Z33" s="923"/>
    </row>
    <row r="34" spans="2:26" ht="12.75">
      <c r="B34" s="922" t="s">
        <v>524</v>
      </c>
      <c r="C34" s="922" t="s">
        <v>523</v>
      </c>
      <c r="D34" s="924"/>
      <c r="E34" s="923"/>
      <c r="F34" s="923"/>
      <c r="G34" s="923"/>
      <c r="H34" s="923"/>
      <c r="I34" s="923"/>
      <c r="J34" s="923"/>
      <c r="K34" s="923"/>
      <c r="L34" s="923"/>
      <c r="M34" s="923"/>
      <c r="N34" s="923"/>
      <c r="O34" s="923"/>
      <c r="P34" s="923"/>
      <c r="Q34" s="923"/>
      <c r="R34" s="923"/>
      <c r="S34" s="923"/>
      <c r="T34" s="923"/>
      <c r="U34" s="923"/>
      <c r="V34" s="923"/>
      <c r="W34" s="923"/>
      <c r="X34" s="923"/>
      <c r="Y34" s="923"/>
      <c r="Z34" s="923"/>
    </row>
    <row r="35" spans="2:26" ht="12.75">
      <c r="B35" s="922" t="s">
        <v>522</v>
      </c>
      <c r="C35" s="922" t="s">
        <v>521</v>
      </c>
      <c r="D35" s="924"/>
      <c r="E35" s="923"/>
      <c r="F35" s="923"/>
      <c r="G35" s="923"/>
      <c r="H35" s="923"/>
      <c r="I35" s="923"/>
      <c r="J35" s="923"/>
      <c r="K35" s="923"/>
      <c r="L35" s="923"/>
      <c r="M35" s="923"/>
      <c r="N35" s="923"/>
      <c r="O35" s="923"/>
      <c r="P35" s="923"/>
      <c r="Q35" s="923"/>
      <c r="R35" s="923"/>
      <c r="S35" s="923"/>
      <c r="T35" s="923"/>
      <c r="U35" s="923"/>
      <c r="V35" s="923"/>
      <c r="W35" s="923"/>
      <c r="X35" s="923"/>
      <c r="Y35" s="923"/>
      <c r="Z35" s="923"/>
    </row>
    <row r="36" spans="2:26" ht="12.75">
      <c r="B36" s="922" t="s">
        <v>520</v>
      </c>
      <c r="C36" s="922" t="s">
        <v>519</v>
      </c>
      <c r="D36" s="924"/>
      <c r="E36" s="923"/>
      <c r="F36" s="923"/>
      <c r="G36" s="923"/>
      <c r="H36" s="923"/>
      <c r="I36" s="923"/>
      <c r="J36" s="923"/>
      <c r="K36" s="923"/>
      <c r="L36" s="923"/>
      <c r="M36" s="923"/>
      <c r="N36" s="923"/>
      <c r="O36" s="923"/>
      <c r="P36" s="923"/>
      <c r="Q36" s="923"/>
      <c r="R36" s="923"/>
      <c r="S36" s="923"/>
      <c r="T36" s="923"/>
      <c r="U36" s="923"/>
      <c r="V36" s="923"/>
      <c r="W36" s="923"/>
      <c r="X36" s="923"/>
      <c r="Y36" s="923"/>
      <c r="Z36" s="923"/>
    </row>
    <row r="37" spans="2:26" ht="12.75">
      <c r="B37" s="922" t="s">
        <v>518</v>
      </c>
      <c r="C37" s="922" t="s">
        <v>517</v>
      </c>
      <c r="D37" s="924"/>
      <c r="E37" s="923"/>
      <c r="F37" s="923"/>
      <c r="G37" s="923"/>
      <c r="H37" s="923"/>
      <c r="I37" s="923"/>
      <c r="J37" s="923"/>
      <c r="K37" s="923"/>
      <c r="L37" s="923"/>
      <c r="M37" s="923"/>
      <c r="N37" s="923"/>
      <c r="O37" s="923"/>
      <c r="P37" s="923"/>
      <c r="Q37" s="923"/>
      <c r="R37" s="923"/>
      <c r="S37" s="923"/>
      <c r="T37" s="923"/>
      <c r="U37" s="923"/>
      <c r="V37" s="923"/>
      <c r="W37" s="923"/>
      <c r="X37" s="923"/>
      <c r="Y37" s="923"/>
      <c r="Z37" s="923"/>
    </row>
    <row r="38" spans="2:26" ht="12.75">
      <c r="B38" s="922" t="s">
        <v>516</v>
      </c>
      <c r="C38" s="922" t="s">
        <v>515</v>
      </c>
      <c r="D38" s="924"/>
      <c r="E38" s="923"/>
      <c r="F38" s="923"/>
      <c r="G38" s="923"/>
      <c r="H38" s="923"/>
      <c r="I38" s="923"/>
      <c r="J38" s="923"/>
      <c r="K38" s="923"/>
      <c r="L38" s="923"/>
      <c r="M38" s="923"/>
      <c r="N38" s="923"/>
      <c r="O38" s="923"/>
      <c r="P38" s="923"/>
      <c r="Q38" s="923"/>
      <c r="R38" s="923"/>
      <c r="S38" s="923"/>
      <c r="T38" s="923"/>
      <c r="U38" s="923"/>
      <c r="V38" s="923"/>
      <c r="W38" s="923"/>
      <c r="X38" s="923"/>
      <c r="Y38" s="923"/>
      <c r="Z38" s="923"/>
    </row>
    <row r="39" spans="2:26" ht="12.75">
      <c r="B39" s="922" t="s">
        <v>514</v>
      </c>
      <c r="C39" s="922" t="s">
        <v>513</v>
      </c>
      <c r="D39" s="924"/>
      <c r="E39" s="923"/>
      <c r="F39" s="923"/>
      <c r="G39" s="923"/>
      <c r="H39" s="923"/>
      <c r="I39" s="923"/>
      <c r="J39" s="923"/>
      <c r="K39" s="923"/>
      <c r="L39" s="923"/>
      <c r="M39" s="923"/>
      <c r="N39" s="923"/>
      <c r="O39" s="923"/>
      <c r="P39" s="923"/>
      <c r="Q39" s="923"/>
      <c r="R39" s="923"/>
      <c r="S39" s="923"/>
      <c r="T39" s="923"/>
      <c r="U39" s="923"/>
      <c r="V39" s="923"/>
      <c r="W39" s="923"/>
      <c r="X39" s="923"/>
      <c r="Y39" s="923"/>
      <c r="Z39" s="923"/>
    </row>
    <row r="40" spans="2:26" ht="12.75">
      <c r="B40" s="922" t="s">
        <v>512</v>
      </c>
      <c r="C40" s="922" t="s">
        <v>511</v>
      </c>
      <c r="D40" s="924"/>
      <c r="E40" s="923"/>
      <c r="F40" s="923"/>
      <c r="G40" s="923"/>
      <c r="H40" s="923"/>
      <c r="I40" s="923"/>
      <c r="J40" s="923"/>
      <c r="K40" s="923"/>
      <c r="L40" s="923"/>
      <c r="M40" s="923"/>
      <c r="N40" s="923"/>
      <c r="O40" s="923"/>
      <c r="P40" s="923"/>
      <c r="Q40" s="923"/>
      <c r="R40" s="923"/>
      <c r="S40" s="923"/>
      <c r="T40" s="923"/>
      <c r="U40" s="923"/>
      <c r="V40" s="923"/>
      <c r="W40" s="923"/>
      <c r="X40" s="923"/>
      <c r="Y40" s="923"/>
      <c r="Z40" s="923"/>
    </row>
    <row r="41" spans="2:26" ht="12.75">
      <c r="B41" s="922" t="s">
        <v>510</v>
      </c>
      <c r="C41" s="922" t="s">
        <v>509</v>
      </c>
      <c r="D41" s="924"/>
      <c r="E41" s="923"/>
      <c r="F41" s="923"/>
      <c r="G41" s="923"/>
      <c r="H41" s="923"/>
      <c r="I41" s="923"/>
      <c r="J41" s="923"/>
      <c r="K41" s="923"/>
      <c r="L41" s="923"/>
      <c r="M41" s="923"/>
      <c r="N41" s="923"/>
      <c r="O41" s="923"/>
      <c r="P41" s="923"/>
      <c r="Q41" s="923"/>
      <c r="R41" s="923"/>
      <c r="S41" s="923"/>
      <c r="T41" s="923"/>
      <c r="U41" s="923"/>
      <c r="V41" s="923"/>
      <c r="W41" s="923"/>
      <c r="X41" s="923"/>
      <c r="Y41" s="923"/>
      <c r="Z41" s="923"/>
    </row>
    <row r="42" spans="2:26" ht="12.75">
      <c r="B42" s="922" t="s">
        <v>508</v>
      </c>
      <c r="C42" s="922" t="s">
        <v>507</v>
      </c>
      <c r="D42" s="924"/>
      <c r="E42" s="923"/>
      <c r="F42" s="923"/>
      <c r="G42" s="923"/>
      <c r="H42" s="923"/>
      <c r="I42" s="923"/>
      <c r="J42" s="923"/>
      <c r="K42" s="923"/>
      <c r="L42" s="923"/>
      <c r="M42" s="923"/>
      <c r="N42" s="923"/>
      <c r="O42" s="923"/>
      <c r="P42" s="923"/>
      <c r="Q42" s="923"/>
      <c r="R42" s="923"/>
      <c r="S42" s="923"/>
      <c r="T42" s="923"/>
      <c r="U42" s="923"/>
      <c r="V42" s="923"/>
      <c r="W42" s="923"/>
      <c r="X42" s="923"/>
      <c r="Y42" s="923"/>
      <c r="Z42" s="923"/>
    </row>
    <row r="43" spans="2:26" ht="12.75">
      <c r="B43" s="922" t="s">
        <v>506</v>
      </c>
      <c r="C43" s="922" t="s">
        <v>505</v>
      </c>
      <c r="D43" s="924"/>
      <c r="E43" s="923"/>
      <c r="F43" s="923"/>
      <c r="G43" s="923"/>
      <c r="H43" s="923"/>
      <c r="I43" s="923"/>
      <c r="J43" s="923"/>
      <c r="K43" s="923"/>
      <c r="L43" s="923"/>
      <c r="M43" s="923"/>
      <c r="N43" s="923"/>
      <c r="O43" s="923"/>
      <c r="P43" s="923"/>
      <c r="Q43" s="923"/>
      <c r="R43" s="923"/>
      <c r="S43" s="923"/>
      <c r="T43" s="923"/>
      <c r="U43" s="923"/>
      <c r="V43" s="923"/>
      <c r="W43" s="923"/>
      <c r="X43" s="923"/>
      <c r="Y43" s="923"/>
      <c r="Z43" s="923"/>
    </row>
    <row r="44" spans="2:26" ht="12.75">
      <c r="B44" s="922" t="s">
        <v>504</v>
      </c>
      <c r="C44" s="922" t="s">
        <v>503</v>
      </c>
      <c r="D44" s="924"/>
      <c r="E44" s="923"/>
      <c r="F44" s="923"/>
      <c r="G44" s="923"/>
      <c r="H44" s="923"/>
      <c r="I44" s="923"/>
      <c r="J44" s="923"/>
      <c r="K44" s="923"/>
      <c r="L44" s="923"/>
      <c r="M44" s="923"/>
      <c r="N44" s="923"/>
      <c r="O44" s="923"/>
      <c r="P44" s="923"/>
      <c r="Q44" s="923"/>
      <c r="R44" s="923"/>
      <c r="S44" s="923"/>
      <c r="T44" s="923"/>
      <c r="U44" s="923"/>
      <c r="V44" s="923"/>
      <c r="W44" s="923"/>
      <c r="X44" s="923"/>
      <c r="Y44" s="923"/>
      <c r="Z44" s="923"/>
    </row>
    <row r="45" spans="2:26" ht="12.75">
      <c r="B45" s="922" t="s">
        <v>502</v>
      </c>
      <c r="C45" s="922" t="s">
        <v>501</v>
      </c>
      <c r="D45" s="924"/>
      <c r="E45" s="923"/>
      <c r="F45" s="923"/>
      <c r="G45" s="923"/>
      <c r="H45" s="923"/>
      <c r="I45" s="923"/>
      <c r="J45" s="923"/>
      <c r="K45" s="923"/>
      <c r="L45" s="923"/>
      <c r="M45" s="923"/>
      <c r="N45" s="923"/>
      <c r="O45" s="923"/>
      <c r="P45" s="923"/>
      <c r="Q45" s="923"/>
      <c r="R45" s="923"/>
      <c r="S45" s="923"/>
      <c r="T45" s="923"/>
      <c r="U45" s="923"/>
      <c r="V45" s="923"/>
      <c r="W45" s="923"/>
      <c r="X45" s="923"/>
      <c r="Y45" s="923"/>
      <c r="Z45" s="923"/>
    </row>
    <row r="46" spans="2:26" ht="12.75">
      <c r="B46" s="922" t="s">
        <v>500</v>
      </c>
      <c r="C46" s="922" t="s">
        <v>499</v>
      </c>
      <c r="D46" s="924"/>
      <c r="E46" s="923"/>
      <c r="F46" s="923"/>
      <c r="G46" s="923"/>
      <c r="H46" s="923"/>
      <c r="I46" s="923"/>
      <c r="J46" s="923"/>
      <c r="K46" s="923"/>
      <c r="L46" s="923"/>
      <c r="M46" s="923"/>
      <c r="N46" s="923"/>
      <c r="O46" s="923"/>
      <c r="P46" s="923"/>
      <c r="Q46" s="923"/>
      <c r="R46" s="923"/>
      <c r="S46" s="923"/>
      <c r="T46" s="923"/>
      <c r="U46" s="923"/>
      <c r="V46" s="923"/>
      <c r="W46" s="923"/>
      <c r="X46" s="923"/>
      <c r="Y46" s="923"/>
      <c r="Z46" s="923"/>
    </row>
    <row r="47" spans="2:26" ht="12.75">
      <c r="B47" s="922" t="s">
        <v>498</v>
      </c>
      <c r="C47" s="922" t="s">
        <v>497</v>
      </c>
      <c r="D47" s="924"/>
      <c r="E47" s="923"/>
      <c r="F47" s="923"/>
      <c r="G47" s="923"/>
      <c r="H47" s="923"/>
      <c r="I47" s="923"/>
      <c r="J47" s="923"/>
      <c r="K47" s="923"/>
      <c r="L47" s="923"/>
      <c r="M47" s="923"/>
      <c r="N47" s="923"/>
      <c r="O47" s="923"/>
      <c r="P47" s="923"/>
      <c r="Q47" s="923"/>
      <c r="R47" s="923"/>
      <c r="S47" s="923"/>
      <c r="T47" s="923"/>
      <c r="U47" s="923"/>
      <c r="V47" s="923"/>
      <c r="W47" s="923"/>
      <c r="X47" s="923"/>
      <c r="Y47" s="923"/>
      <c r="Z47" s="923"/>
    </row>
    <row r="48" spans="2:26" ht="12.75">
      <c r="B48" s="922" t="s">
        <v>496</v>
      </c>
      <c r="C48" s="922" t="s">
        <v>495</v>
      </c>
      <c r="D48" s="924"/>
      <c r="E48" s="923"/>
      <c r="F48" s="923"/>
      <c r="G48" s="923"/>
      <c r="H48" s="923"/>
      <c r="I48" s="923"/>
      <c r="J48" s="923"/>
      <c r="K48" s="923"/>
      <c r="L48" s="923"/>
      <c r="M48" s="923"/>
      <c r="N48" s="923"/>
      <c r="O48" s="923"/>
      <c r="P48" s="923"/>
      <c r="Q48" s="923"/>
      <c r="R48" s="923"/>
      <c r="S48" s="923"/>
      <c r="T48" s="923"/>
      <c r="U48" s="923"/>
      <c r="V48" s="923"/>
      <c r="W48" s="923"/>
      <c r="X48" s="923"/>
      <c r="Y48" s="923"/>
      <c r="Z48" s="923"/>
    </row>
    <row r="49" spans="2:26" ht="12.75">
      <c r="B49" s="922" t="s">
        <v>494</v>
      </c>
      <c r="C49" s="922" t="s">
        <v>493</v>
      </c>
      <c r="D49" s="924"/>
      <c r="E49" s="923"/>
      <c r="F49" s="923"/>
      <c r="G49" s="923"/>
      <c r="H49" s="923"/>
      <c r="I49" s="923"/>
      <c r="J49" s="923"/>
      <c r="K49" s="923"/>
      <c r="L49" s="923"/>
      <c r="M49" s="923"/>
      <c r="N49" s="923"/>
      <c r="O49" s="923"/>
      <c r="P49" s="923"/>
      <c r="Q49" s="923"/>
      <c r="R49" s="923"/>
      <c r="S49" s="923"/>
      <c r="T49" s="923"/>
      <c r="U49" s="923"/>
      <c r="V49" s="923"/>
      <c r="W49" s="923"/>
      <c r="X49" s="923"/>
      <c r="Y49" s="923"/>
      <c r="Z49" s="923"/>
    </row>
    <row r="50" spans="2:26" ht="12.75">
      <c r="B50" s="922" t="s">
        <v>492</v>
      </c>
      <c r="C50" s="922" t="s">
        <v>491</v>
      </c>
      <c r="D50" s="924"/>
      <c r="E50" s="923"/>
      <c r="F50" s="923"/>
      <c r="G50" s="923"/>
      <c r="H50" s="923"/>
      <c r="I50" s="923"/>
      <c r="J50" s="923"/>
      <c r="K50" s="923"/>
      <c r="L50" s="923"/>
      <c r="M50" s="923"/>
      <c r="N50" s="923"/>
      <c r="O50" s="923"/>
      <c r="P50" s="923"/>
      <c r="Q50" s="923"/>
      <c r="R50" s="923"/>
      <c r="S50" s="923"/>
      <c r="T50" s="923"/>
      <c r="U50" s="923"/>
      <c r="V50" s="923"/>
      <c r="W50" s="923"/>
      <c r="X50" s="923"/>
      <c r="Y50" s="923"/>
      <c r="Z50" s="923"/>
    </row>
    <row r="51" spans="2:26" ht="12.75">
      <c r="B51" s="922" t="s">
        <v>490</v>
      </c>
      <c r="C51" s="922" t="s">
        <v>489</v>
      </c>
      <c r="D51" s="924"/>
      <c r="E51" s="923"/>
      <c r="F51" s="923"/>
      <c r="G51" s="923"/>
      <c r="H51" s="923"/>
      <c r="I51" s="923"/>
      <c r="J51" s="923"/>
      <c r="K51" s="923"/>
      <c r="L51" s="923"/>
      <c r="M51" s="923"/>
      <c r="N51" s="923"/>
      <c r="O51" s="923"/>
      <c r="P51" s="923"/>
      <c r="Q51" s="923"/>
      <c r="R51" s="923"/>
      <c r="S51" s="923"/>
      <c r="T51" s="923"/>
      <c r="U51" s="923"/>
      <c r="V51" s="923"/>
      <c r="W51" s="923"/>
      <c r="X51" s="923"/>
      <c r="Y51" s="923"/>
      <c r="Z51" s="923"/>
    </row>
    <row r="52" spans="2:26" ht="12.75">
      <c r="B52" s="922" t="s">
        <v>488</v>
      </c>
      <c r="C52" s="922" t="s">
        <v>487</v>
      </c>
      <c r="D52" s="924"/>
      <c r="E52" s="923"/>
      <c r="F52" s="923"/>
      <c r="G52" s="923"/>
      <c r="H52" s="923"/>
      <c r="I52" s="923"/>
      <c r="J52" s="923"/>
      <c r="K52" s="923"/>
      <c r="L52" s="923"/>
      <c r="M52" s="923"/>
      <c r="N52" s="923"/>
      <c r="O52" s="923"/>
      <c r="P52" s="923"/>
      <c r="Q52" s="923"/>
      <c r="R52" s="923"/>
      <c r="S52" s="923"/>
      <c r="T52" s="923"/>
      <c r="U52" s="923"/>
      <c r="V52" s="923"/>
      <c r="W52" s="923"/>
      <c r="X52" s="923"/>
      <c r="Y52" s="923"/>
      <c r="Z52" s="923"/>
    </row>
    <row r="53" spans="2:26" ht="12.75">
      <c r="B53" s="922" t="s">
        <v>486</v>
      </c>
      <c r="C53" s="922" t="s">
        <v>485</v>
      </c>
      <c r="D53" s="924"/>
      <c r="E53" s="923"/>
      <c r="F53" s="923"/>
      <c r="G53" s="923"/>
      <c r="H53" s="923"/>
      <c r="I53" s="923"/>
      <c r="J53" s="923"/>
      <c r="K53" s="923"/>
      <c r="L53" s="923"/>
      <c r="M53" s="923"/>
      <c r="N53" s="923"/>
      <c r="O53" s="923"/>
      <c r="P53" s="923"/>
      <c r="Q53" s="923"/>
      <c r="R53" s="923"/>
      <c r="S53" s="923"/>
      <c r="T53" s="923"/>
      <c r="U53" s="923"/>
      <c r="V53" s="923"/>
      <c r="W53" s="923"/>
      <c r="X53" s="923"/>
      <c r="Y53" s="923"/>
      <c r="Z53" s="923"/>
    </row>
    <row r="54" spans="2:26" ht="12.75">
      <c r="B54" s="922" t="s">
        <v>484</v>
      </c>
      <c r="C54" s="922" t="s">
        <v>483</v>
      </c>
      <c r="D54" s="924"/>
      <c r="E54" s="923"/>
      <c r="F54" s="923"/>
      <c r="G54" s="923"/>
      <c r="H54" s="923"/>
      <c r="I54" s="923"/>
      <c r="J54" s="923"/>
      <c r="K54" s="923"/>
      <c r="L54" s="923"/>
      <c r="M54" s="923"/>
      <c r="N54" s="923"/>
      <c r="O54" s="923"/>
      <c r="P54" s="923"/>
      <c r="Q54" s="923"/>
      <c r="R54" s="923"/>
      <c r="S54" s="923"/>
      <c r="T54" s="923"/>
      <c r="U54" s="923"/>
      <c r="V54" s="923"/>
      <c r="W54" s="923"/>
      <c r="X54" s="923"/>
      <c r="Y54" s="923"/>
      <c r="Z54" s="923"/>
    </row>
    <row r="55" spans="2:26" ht="12.75">
      <c r="B55" s="922" t="s">
        <v>482</v>
      </c>
      <c r="C55" s="922" t="s">
        <v>481</v>
      </c>
      <c r="D55" s="924"/>
      <c r="E55" s="923"/>
      <c r="F55" s="923"/>
      <c r="G55" s="923"/>
      <c r="H55" s="923"/>
      <c r="I55" s="923"/>
      <c r="J55" s="923"/>
      <c r="K55" s="923"/>
      <c r="L55" s="923"/>
      <c r="M55" s="923"/>
      <c r="N55" s="923"/>
      <c r="O55" s="923"/>
      <c r="P55" s="923"/>
      <c r="Q55" s="923"/>
      <c r="R55" s="923"/>
      <c r="S55" s="923"/>
      <c r="T55" s="923"/>
      <c r="U55" s="923"/>
      <c r="V55" s="923"/>
      <c r="W55" s="923"/>
      <c r="X55" s="923"/>
      <c r="Y55" s="923"/>
      <c r="Z55" s="923"/>
    </row>
    <row r="56" spans="2:26" ht="12.75">
      <c r="B56" s="922" t="s">
        <v>480</v>
      </c>
      <c r="C56" s="922" t="s">
        <v>479</v>
      </c>
      <c r="D56" s="924"/>
      <c r="E56" s="923"/>
      <c r="F56" s="923"/>
      <c r="G56" s="923"/>
      <c r="H56" s="923"/>
      <c r="I56" s="923"/>
      <c r="J56" s="923"/>
      <c r="K56" s="923"/>
      <c r="L56" s="923"/>
      <c r="M56" s="923"/>
      <c r="N56" s="923"/>
      <c r="O56" s="923"/>
      <c r="P56" s="923"/>
      <c r="Q56" s="923"/>
      <c r="R56" s="923"/>
      <c r="S56" s="923"/>
      <c r="T56" s="923"/>
      <c r="U56" s="923"/>
      <c r="V56" s="923"/>
      <c r="W56" s="923"/>
      <c r="X56" s="923"/>
      <c r="Y56" s="923"/>
      <c r="Z56" s="923"/>
    </row>
    <row r="57" spans="2:26" ht="12.75">
      <c r="B57" s="922" t="s">
        <v>478</v>
      </c>
      <c r="C57" s="922" t="s">
        <v>477</v>
      </c>
      <c r="D57" s="924"/>
      <c r="E57" s="923"/>
      <c r="F57" s="923"/>
      <c r="G57" s="923"/>
      <c r="H57" s="923"/>
      <c r="I57" s="923"/>
      <c r="J57" s="923"/>
      <c r="K57" s="923"/>
      <c r="L57" s="923"/>
      <c r="M57" s="923"/>
      <c r="N57" s="923"/>
      <c r="O57" s="923"/>
      <c r="P57" s="923"/>
      <c r="Q57" s="923"/>
      <c r="R57" s="923"/>
      <c r="S57" s="923"/>
      <c r="T57" s="923"/>
      <c r="U57" s="923"/>
      <c r="V57" s="923"/>
      <c r="W57" s="923"/>
      <c r="X57" s="923"/>
      <c r="Y57" s="923"/>
      <c r="Z57" s="923"/>
    </row>
    <row r="58" spans="2:26" ht="12.75">
      <c r="B58" s="922" t="s">
        <v>476</v>
      </c>
      <c r="C58" s="922" t="s">
        <v>475</v>
      </c>
      <c r="D58" s="924"/>
      <c r="E58" s="923"/>
      <c r="F58" s="923"/>
      <c r="G58" s="923"/>
      <c r="H58" s="923"/>
      <c r="I58" s="923"/>
      <c r="J58" s="923"/>
      <c r="K58" s="923"/>
      <c r="L58" s="923"/>
      <c r="M58" s="923"/>
      <c r="N58" s="923"/>
      <c r="O58" s="923"/>
      <c r="P58" s="923"/>
      <c r="Q58" s="923"/>
      <c r="R58" s="923"/>
      <c r="S58" s="923"/>
      <c r="T58" s="923"/>
      <c r="U58" s="923"/>
      <c r="V58" s="923"/>
      <c r="W58" s="923"/>
      <c r="X58" s="923"/>
      <c r="Y58" s="923"/>
      <c r="Z58" s="923"/>
    </row>
    <row r="59" spans="2:26" ht="12.75">
      <c r="B59" s="922" t="s">
        <v>474</v>
      </c>
      <c r="C59" s="922" t="s">
        <v>473</v>
      </c>
      <c r="D59" s="924"/>
      <c r="E59" s="923"/>
      <c r="F59" s="923"/>
      <c r="G59" s="923"/>
      <c r="H59" s="923"/>
      <c r="I59" s="923"/>
      <c r="J59" s="923"/>
      <c r="K59" s="923"/>
      <c r="L59" s="923"/>
      <c r="M59" s="923"/>
      <c r="N59" s="923"/>
      <c r="O59" s="923"/>
      <c r="P59" s="923"/>
      <c r="Q59" s="923"/>
      <c r="R59" s="923"/>
      <c r="S59" s="923"/>
      <c r="T59" s="923"/>
      <c r="U59" s="923"/>
      <c r="V59" s="923"/>
      <c r="W59" s="923"/>
      <c r="X59" s="923"/>
      <c r="Y59" s="923"/>
      <c r="Z59" s="923"/>
    </row>
    <row r="60" spans="2:26" ht="12.75">
      <c r="B60" s="922" t="s">
        <v>472</v>
      </c>
      <c r="C60" s="922" t="s">
        <v>471</v>
      </c>
      <c r="D60" s="924"/>
      <c r="E60" s="923"/>
      <c r="F60" s="923"/>
      <c r="G60" s="923"/>
      <c r="H60" s="923"/>
      <c r="I60" s="923"/>
      <c r="J60" s="923"/>
      <c r="K60" s="923"/>
      <c r="L60" s="923"/>
      <c r="M60" s="923"/>
      <c r="N60" s="923"/>
      <c r="O60" s="923"/>
      <c r="P60" s="923"/>
      <c r="Q60" s="923"/>
      <c r="R60" s="923"/>
      <c r="S60" s="923"/>
      <c r="T60" s="923"/>
      <c r="U60" s="923"/>
      <c r="V60" s="923"/>
      <c r="W60" s="923"/>
      <c r="X60" s="923"/>
      <c r="Y60" s="923"/>
      <c r="Z60" s="923"/>
    </row>
    <row r="61" spans="2:26" ht="12.75">
      <c r="B61" s="922" t="s">
        <v>470</v>
      </c>
      <c r="C61" s="922" t="s">
        <v>469</v>
      </c>
      <c r="D61" s="924"/>
      <c r="E61" s="923"/>
      <c r="F61" s="923"/>
      <c r="G61" s="923"/>
      <c r="H61" s="923"/>
      <c r="I61" s="923"/>
      <c r="J61" s="923"/>
      <c r="K61" s="923"/>
      <c r="L61" s="923"/>
      <c r="M61" s="923"/>
      <c r="N61" s="923"/>
      <c r="O61" s="923"/>
      <c r="P61" s="923"/>
      <c r="Q61" s="923"/>
      <c r="R61" s="923"/>
      <c r="S61" s="923"/>
      <c r="T61" s="923"/>
      <c r="U61" s="923"/>
      <c r="V61" s="923"/>
      <c r="W61" s="923"/>
      <c r="X61" s="923"/>
      <c r="Y61" s="923"/>
      <c r="Z61" s="923"/>
    </row>
    <row r="62" spans="2:26" ht="12.75">
      <c r="B62" s="922" t="s">
        <v>468</v>
      </c>
      <c r="C62" s="922" t="s">
        <v>467</v>
      </c>
      <c r="D62" s="924"/>
      <c r="E62" s="923"/>
      <c r="F62" s="923"/>
      <c r="G62" s="923"/>
      <c r="H62" s="923"/>
      <c r="I62" s="923"/>
      <c r="J62" s="923"/>
      <c r="K62" s="923"/>
      <c r="L62" s="923"/>
      <c r="M62" s="923"/>
      <c r="N62" s="923"/>
      <c r="O62" s="923"/>
      <c r="P62" s="923"/>
      <c r="Q62" s="923"/>
      <c r="R62" s="923"/>
      <c r="S62" s="923"/>
      <c r="T62" s="923"/>
      <c r="U62" s="923"/>
      <c r="V62" s="923"/>
      <c r="W62" s="923"/>
      <c r="X62" s="923"/>
      <c r="Y62" s="923"/>
      <c r="Z62" s="923"/>
    </row>
    <row r="63" spans="2:26" ht="12.75">
      <c r="B63" s="922" t="s">
        <v>466</v>
      </c>
      <c r="C63" s="922" t="s">
        <v>465</v>
      </c>
      <c r="D63" s="924"/>
      <c r="E63" s="923"/>
      <c r="F63" s="923"/>
      <c r="G63" s="923"/>
      <c r="H63" s="923"/>
      <c r="I63" s="923"/>
      <c r="J63" s="923"/>
      <c r="K63" s="923"/>
      <c r="L63" s="923"/>
      <c r="M63" s="923"/>
      <c r="N63" s="923"/>
      <c r="O63" s="923"/>
      <c r="P63" s="923"/>
      <c r="Q63" s="923"/>
      <c r="R63" s="923"/>
      <c r="S63" s="923"/>
      <c r="T63" s="923"/>
      <c r="U63" s="923"/>
      <c r="V63" s="923"/>
      <c r="W63" s="923"/>
      <c r="X63" s="923"/>
      <c r="Y63" s="923"/>
      <c r="Z63" s="923"/>
    </row>
    <row r="64" spans="2:26" ht="12.75">
      <c r="B64" s="922" t="s">
        <v>464</v>
      </c>
      <c r="C64" s="922" t="s">
        <v>463</v>
      </c>
      <c r="D64" s="924"/>
      <c r="E64" s="923"/>
      <c r="F64" s="923"/>
      <c r="G64" s="923"/>
      <c r="H64" s="923"/>
      <c r="I64" s="923"/>
      <c r="J64" s="923"/>
      <c r="K64" s="923"/>
      <c r="L64" s="923"/>
      <c r="M64" s="923"/>
      <c r="N64" s="923"/>
      <c r="O64" s="923"/>
      <c r="P64" s="923"/>
      <c r="Q64" s="923"/>
      <c r="R64" s="923"/>
      <c r="S64" s="923"/>
      <c r="T64" s="923"/>
      <c r="U64" s="923"/>
      <c r="V64" s="923"/>
      <c r="W64" s="923"/>
      <c r="X64" s="923"/>
      <c r="Y64" s="923"/>
      <c r="Z64" s="923"/>
    </row>
    <row r="65" spans="2:26" ht="12.75">
      <c r="B65" s="922" t="s">
        <v>462</v>
      </c>
      <c r="C65" s="922" t="s">
        <v>461</v>
      </c>
      <c r="D65" s="924"/>
      <c r="E65" s="923"/>
      <c r="F65" s="923"/>
      <c r="G65" s="923"/>
      <c r="H65" s="923"/>
      <c r="I65" s="923"/>
      <c r="J65" s="923"/>
      <c r="K65" s="923"/>
      <c r="L65" s="923"/>
      <c r="M65" s="923"/>
      <c r="N65" s="923"/>
      <c r="O65" s="923"/>
      <c r="P65" s="923"/>
      <c r="Q65" s="923"/>
      <c r="R65" s="923"/>
      <c r="S65" s="923"/>
      <c r="T65" s="923"/>
      <c r="U65" s="923"/>
      <c r="V65" s="923"/>
      <c r="W65" s="923"/>
      <c r="X65" s="923"/>
      <c r="Y65" s="923"/>
      <c r="Z65" s="923"/>
    </row>
    <row r="66" spans="2:26" ht="12.75">
      <c r="B66" s="922" t="s">
        <v>460</v>
      </c>
      <c r="C66" s="922" t="s">
        <v>459</v>
      </c>
      <c r="D66" s="924"/>
      <c r="E66" s="923"/>
      <c r="F66" s="923"/>
      <c r="G66" s="923"/>
      <c r="H66" s="923"/>
      <c r="I66" s="923"/>
      <c r="J66" s="923"/>
      <c r="K66" s="923"/>
      <c r="L66" s="923"/>
      <c r="M66" s="923"/>
      <c r="N66" s="923"/>
      <c r="O66" s="923"/>
      <c r="P66" s="923"/>
      <c r="Q66" s="923"/>
      <c r="R66" s="923"/>
      <c r="S66" s="923"/>
      <c r="T66" s="923"/>
      <c r="U66" s="923"/>
      <c r="V66" s="923"/>
      <c r="W66" s="923"/>
      <c r="X66" s="923"/>
      <c r="Y66" s="923"/>
      <c r="Z66" s="923"/>
    </row>
    <row r="67" spans="2:26" ht="12.75">
      <c r="B67" s="922" t="s">
        <v>458</v>
      </c>
      <c r="C67" s="922" t="s">
        <v>457</v>
      </c>
      <c r="D67" s="924"/>
      <c r="E67" s="923"/>
      <c r="F67" s="923"/>
      <c r="G67" s="923"/>
      <c r="H67" s="923"/>
      <c r="I67" s="923"/>
      <c r="J67" s="923"/>
      <c r="K67" s="923"/>
      <c r="L67" s="923"/>
      <c r="M67" s="923"/>
      <c r="N67" s="923"/>
      <c r="O67" s="923"/>
      <c r="P67" s="923"/>
      <c r="Q67" s="923"/>
      <c r="R67" s="923"/>
      <c r="S67" s="923"/>
      <c r="T67" s="923"/>
      <c r="U67" s="923"/>
      <c r="V67" s="923"/>
      <c r="W67" s="923"/>
      <c r="X67" s="923"/>
      <c r="Y67" s="923"/>
      <c r="Z67" s="923"/>
    </row>
    <row r="68" spans="2:26" ht="12.75">
      <c r="B68" s="922" t="s">
        <v>456</v>
      </c>
      <c r="C68" s="922" t="s">
        <v>455</v>
      </c>
      <c r="D68" s="924"/>
      <c r="E68" s="923"/>
      <c r="F68" s="923"/>
      <c r="G68" s="923"/>
      <c r="H68" s="923"/>
      <c r="I68" s="923"/>
      <c r="J68" s="923"/>
      <c r="K68" s="923"/>
      <c r="L68" s="923"/>
      <c r="M68" s="923"/>
      <c r="N68" s="923"/>
      <c r="O68" s="923"/>
      <c r="P68" s="923"/>
      <c r="Q68" s="923"/>
      <c r="R68" s="923"/>
      <c r="S68" s="923"/>
      <c r="T68" s="923"/>
      <c r="U68" s="923"/>
      <c r="V68" s="923"/>
      <c r="W68" s="923"/>
      <c r="X68" s="923"/>
      <c r="Y68" s="923"/>
      <c r="Z68" s="923"/>
    </row>
    <row r="69" spans="2:26" ht="12.75">
      <c r="B69" s="922" t="s">
        <v>454</v>
      </c>
      <c r="C69" s="922" t="s">
        <v>453</v>
      </c>
      <c r="D69" s="924"/>
      <c r="E69" s="923"/>
      <c r="F69" s="923"/>
      <c r="G69" s="923"/>
      <c r="H69" s="923"/>
      <c r="I69" s="923"/>
      <c r="J69" s="923"/>
      <c r="K69" s="923"/>
      <c r="L69" s="923"/>
      <c r="M69" s="923"/>
      <c r="N69" s="923"/>
      <c r="O69" s="923"/>
      <c r="P69" s="923"/>
      <c r="Q69" s="923"/>
      <c r="R69" s="923"/>
      <c r="S69" s="923"/>
      <c r="T69" s="923"/>
      <c r="U69" s="923"/>
      <c r="V69" s="923"/>
      <c r="W69" s="923"/>
      <c r="X69" s="923"/>
      <c r="Y69" s="923"/>
      <c r="Z69" s="923"/>
    </row>
    <row r="70" spans="2:26" ht="12.75">
      <c r="B70" s="922" t="s">
        <v>452</v>
      </c>
      <c r="C70" s="922" t="s">
        <v>451</v>
      </c>
      <c r="D70" s="924"/>
      <c r="E70" s="923"/>
      <c r="F70" s="923"/>
      <c r="G70" s="923"/>
      <c r="H70" s="923"/>
      <c r="I70" s="923"/>
      <c r="J70" s="923"/>
      <c r="K70" s="923"/>
      <c r="L70" s="923"/>
      <c r="M70" s="923"/>
      <c r="N70" s="923"/>
      <c r="O70" s="923"/>
      <c r="P70" s="923"/>
      <c r="Q70" s="923"/>
      <c r="R70" s="923"/>
      <c r="S70" s="923"/>
      <c r="T70" s="923"/>
      <c r="U70" s="923"/>
      <c r="V70" s="923"/>
      <c r="W70" s="923"/>
      <c r="X70" s="923"/>
      <c r="Y70" s="923"/>
      <c r="Z70" s="923"/>
    </row>
    <row r="71" spans="2:26" ht="12.75">
      <c r="B71" s="922" t="s">
        <v>450</v>
      </c>
      <c r="C71" s="922" t="s">
        <v>449</v>
      </c>
      <c r="D71" s="924"/>
      <c r="E71" s="923"/>
      <c r="F71" s="923"/>
      <c r="G71" s="923"/>
      <c r="H71" s="923"/>
      <c r="I71" s="923"/>
      <c r="J71" s="923"/>
      <c r="K71" s="923"/>
      <c r="L71" s="923"/>
      <c r="M71" s="923"/>
      <c r="N71" s="923"/>
      <c r="O71" s="923"/>
      <c r="P71" s="923"/>
      <c r="Q71" s="923"/>
      <c r="R71" s="923"/>
      <c r="S71" s="923"/>
      <c r="T71" s="923"/>
      <c r="U71" s="923"/>
      <c r="V71" s="923"/>
      <c r="W71" s="923"/>
      <c r="X71" s="923"/>
      <c r="Y71" s="923"/>
      <c r="Z71" s="923"/>
    </row>
    <row r="72" spans="2:26" ht="12.75">
      <c r="B72" s="922" t="s">
        <v>448</v>
      </c>
      <c r="C72" s="922" t="s">
        <v>447</v>
      </c>
      <c r="D72" s="924"/>
      <c r="E72" s="923"/>
      <c r="F72" s="923"/>
      <c r="G72" s="923"/>
      <c r="H72" s="923"/>
      <c r="I72" s="923"/>
      <c r="J72" s="923"/>
      <c r="K72" s="923"/>
      <c r="L72" s="923"/>
      <c r="M72" s="923"/>
      <c r="N72" s="923"/>
      <c r="O72" s="923"/>
      <c r="P72" s="923"/>
      <c r="Q72" s="923"/>
      <c r="R72" s="923"/>
      <c r="S72" s="923"/>
      <c r="T72" s="923"/>
      <c r="U72" s="923"/>
      <c r="V72" s="923"/>
      <c r="W72" s="923"/>
      <c r="X72" s="923"/>
      <c r="Y72" s="923"/>
      <c r="Z72" s="923"/>
    </row>
    <row r="73" spans="2:26" ht="12.75">
      <c r="B73" s="922" t="s">
        <v>446</v>
      </c>
      <c r="C73" s="922" t="s">
        <v>445</v>
      </c>
      <c r="D73" s="924"/>
      <c r="E73" s="923"/>
      <c r="F73" s="923"/>
      <c r="G73" s="923"/>
      <c r="H73" s="923"/>
      <c r="I73" s="923"/>
      <c r="J73" s="923"/>
      <c r="K73" s="923"/>
      <c r="L73" s="923"/>
      <c r="M73" s="923"/>
      <c r="N73" s="923"/>
      <c r="O73" s="923"/>
      <c r="P73" s="923"/>
      <c r="Q73" s="923"/>
      <c r="R73" s="923"/>
      <c r="S73" s="923"/>
      <c r="T73" s="923"/>
      <c r="U73" s="923"/>
      <c r="V73" s="923"/>
      <c r="W73" s="923"/>
      <c r="X73" s="923"/>
      <c r="Y73" s="923"/>
      <c r="Z73" s="923"/>
    </row>
    <row r="74" spans="2:26" ht="12.75">
      <c r="B74" s="922" t="s">
        <v>444</v>
      </c>
      <c r="C74" s="922" t="s">
        <v>443</v>
      </c>
      <c r="D74" s="924"/>
      <c r="E74" s="923"/>
      <c r="F74" s="923"/>
      <c r="G74" s="923"/>
      <c r="H74" s="923"/>
      <c r="I74" s="923"/>
      <c r="J74" s="923"/>
      <c r="K74" s="923"/>
      <c r="L74" s="923"/>
      <c r="M74" s="923"/>
      <c r="N74" s="923"/>
      <c r="O74" s="923"/>
      <c r="P74" s="923"/>
      <c r="Q74" s="923"/>
      <c r="R74" s="923"/>
      <c r="S74" s="923"/>
      <c r="T74" s="923"/>
      <c r="U74" s="923"/>
      <c r="V74" s="923"/>
      <c r="W74" s="923"/>
      <c r="X74" s="923"/>
      <c r="Y74" s="923"/>
      <c r="Z74" s="923"/>
    </row>
    <row r="75" spans="2:26" ht="12.75">
      <c r="B75" s="922" t="s">
        <v>442</v>
      </c>
      <c r="C75" s="922" t="s">
        <v>441</v>
      </c>
      <c r="D75" s="924"/>
      <c r="E75" s="923"/>
      <c r="F75" s="923"/>
      <c r="G75" s="923"/>
      <c r="H75" s="923"/>
      <c r="I75" s="923"/>
      <c r="J75" s="923"/>
      <c r="K75" s="923"/>
      <c r="L75" s="923"/>
      <c r="M75" s="923"/>
      <c r="N75" s="923"/>
      <c r="O75" s="923"/>
      <c r="P75" s="923"/>
      <c r="Q75" s="923"/>
      <c r="R75" s="923"/>
      <c r="S75" s="923"/>
      <c r="T75" s="923"/>
      <c r="U75" s="923"/>
      <c r="V75" s="923"/>
      <c r="W75" s="923"/>
      <c r="X75" s="923"/>
      <c r="Y75" s="923"/>
      <c r="Z75" s="923"/>
    </row>
    <row r="76" spans="2:26" ht="12.75">
      <c r="B76" s="922" t="s">
        <v>440</v>
      </c>
      <c r="C76" s="922" t="s">
        <v>439</v>
      </c>
      <c r="D76" s="924"/>
      <c r="E76" s="923"/>
      <c r="F76" s="923"/>
      <c r="G76" s="923"/>
      <c r="H76" s="923"/>
      <c r="I76" s="923"/>
      <c r="J76" s="923"/>
      <c r="K76" s="923"/>
      <c r="L76" s="923"/>
      <c r="M76" s="923"/>
      <c r="N76" s="923"/>
      <c r="O76" s="923"/>
      <c r="P76" s="923"/>
      <c r="Q76" s="923"/>
      <c r="R76" s="923"/>
      <c r="S76" s="923"/>
      <c r="T76" s="923"/>
      <c r="U76" s="923"/>
      <c r="V76" s="923"/>
      <c r="W76" s="923"/>
      <c r="X76" s="923"/>
      <c r="Y76" s="923"/>
      <c r="Z76" s="923"/>
    </row>
    <row r="77" spans="2:26" ht="12.75">
      <c r="B77" s="922" t="s">
        <v>438</v>
      </c>
      <c r="C77" s="922" t="s">
        <v>437</v>
      </c>
      <c r="D77" s="924"/>
      <c r="E77" s="923"/>
      <c r="F77" s="923"/>
      <c r="G77" s="923"/>
      <c r="H77" s="923"/>
      <c r="I77" s="923"/>
      <c r="J77" s="923"/>
      <c r="K77" s="923"/>
      <c r="L77" s="923"/>
      <c r="M77" s="923"/>
      <c r="N77" s="923"/>
      <c r="O77" s="923"/>
      <c r="P77" s="923"/>
      <c r="Q77" s="923"/>
      <c r="R77" s="923"/>
      <c r="S77" s="923"/>
      <c r="T77" s="923"/>
      <c r="U77" s="923"/>
      <c r="V77" s="923"/>
      <c r="W77" s="923"/>
      <c r="X77" s="923"/>
      <c r="Y77" s="923"/>
      <c r="Z77" s="923"/>
    </row>
    <row r="78" spans="2:26" ht="12.75">
      <c r="B78" s="922" t="s">
        <v>436</v>
      </c>
      <c r="C78" s="922" t="s">
        <v>435</v>
      </c>
      <c r="D78" s="924"/>
      <c r="E78" s="923"/>
      <c r="F78" s="923"/>
      <c r="G78" s="923"/>
      <c r="H78" s="923"/>
      <c r="I78" s="923"/>
      <c r="J78" s="923"/>
      <c r="K78" s="923"/>
      <c r="L78" s="923"/>
      <c r="M78" s="923"/>
      <c r="N78" s="923"/>
      <c r="O78" s="923"/>
      <c r="P78" s="923"/>
      <c r="Q78" s="923"/>
      <c r="R78" s="923"/>
      <c r="S78" s="923"/>
      <c r="T78" s="923"/>
      <c r="U78" s="923"/>
      <c r="V78" s="923"/>
      <c r="W78" s="923"/>
      <c r="X78" s="923"/>
      <c r="Y78" s="923"/>
      <c r="Z78" s="923"/>
    </row>
    <row r="79" spans="2:26" ht="12.75">
      <c r="B79" s="922" t="s">
        <v>434</v>
      </c>
      <c r="C79" s="922" t="s">
        <v>433</v>
      </c>
      <c r="D79" s="924"/>
      <c r="E79" s="923"/>
      <c r="F79" s="923"/>
      <c r="G79" s="923"/>
      <c r="H79" s="923"/>
      <c r="I79" s="923"/>
      <c r="J79" s="923"/>
      <c r="K79" s="923"/>
      <c r="L79" s="923"/>
      <c r="M79" s="923"/>
      <c r="N79" s="923"/>
      <c r="O79" s="923"/>
      <c r="P79" s="923"/>
      <c r="Q79" s="923"/>
      <c r="R79" s="923"/>
      <c r="S79" s="923"/>
      <c r="T79" s="923"/>
      <c r="U79" s="923"/>
      <c r="V79" s="923"/>
      <c r="W79" s="923"/>
      <c r="X79" s="923"/>
      <c r="Y79" s="923"/>
      <c r="Z79" s="923"/>
    </row>
    <row r="80" spans="2:26" ht="12.75">
      <c r="B80" s="922" t="s">
        <v>432</v>
      </c>
      <c r="C80" s="922" t="s">
        <v>431</v>
      </c>
      <c r="D80" s="924"/>
      <c r="E80" s="923"/>
      <c r="F80" s="923"/>
      <c r="G80" s="923"/>
      <c r="H80" s="923"/>
      <c r="I80" s="923"/>
      <c r="J80" s="923"/>
      <c r="K80" s="923"/>
      <c r="L80" s="923"/>
      <c r="M80" s="923"/>
      <c r="N80" s="923"/>
      <c r="O80" s="923"/>
      <c r="P80" s="923"/>
      <c r="Q80" s="923"/>
      <c r="R80" s="923"/>
      <c r="S80" s="923"/>
      <c r="T80" s="923"/>
      <c r="U80" s="923"/>
      <c r="V80" s="923"/>
      <c r="W80" s="923"/>
      <c r="X80" s="923"/>
      <c r="Y80" s="923"/>
      <c r="Z80" s="923"/>
    </row>
    <row r="81" spans="2:26" ht="12.75">
      <c r="B81" s="922" t="s">
        <v>430</v>
      </c>
      <c r="C81" s="922" t="s">
        <v>429</v>
      </c>
      <c r="D81" s="924"/>
      <c r="E81" s="923"/>
      <c r="F81" s="923"/>
      <c r="G81" s="923"/>
      <c r="H81" s="923"/>
      <c r="I81" s="923"/>
      <c r="J81" s="923"/>
      <c r="K81" s="923"/>
      <c r="L81" s="923"/>
      <c r="M81" s="923"/>
      <c r="N81" s="923"/>
      <c r="O81" s="923"/>
      <c r="P81" s="923"/>
      <c r="Q81" s="923"/>
      <c r="R81" s="923"/>
      <c r="S81" s="923"/>
      <c r="T81" s="923"/>
      <c r="U81" s="923"/>
      <c r="V81" s="923"/>
      <c r="W81" s="923"/>
      <c r="X81" s="923"/>
      <c r="Y81" s="923"/>
      <c r="Z81" s="923"/>
    </row>
    <row r="82" spans="2:26" ht="12.75">
      <c r="B82" s="922" t="s">
        <v>428</v>
      </c>
      <c r="C82" s="922" t="s">
        <v>427</v>
      </c>
      <c r="D82" s="924"/>
      <c r="E82" s="923"/>
      <c r="F82" s="923"/>
      <c r="G82" s="923"/>
      <c r="H82" s="923"/>
      <c r="I82" s="923"/>
      <c r="J82" s="923"/>
      <c r="K82" s="923"/>
      <c r="L82" s="923"/>
      <c r="M82" s="923"/>
      <c r="N82" s="923"/>
      <c r="O82" s="923"/>
      <c r="P82" s="923"/>
      <c r="Q82" s="923"/>
      <c r="R82" s="923"/>
      <c r="S82" s="923"/>
      <c r="T82" s="923"/>
      <c r="U82" s="923"/>
      <c r="V82" s="923"/>
      <c r="W82" s="923"/>
      <c r="X82" s="923"/>
      <c r="Y82" s="923"/>
      <c r="Z82" s="923"/>
    </row>
    <row r="83" spans="2:26" ht="12.75">
      <c r="B83" s="922" t="s">
        <v>426</v>
      </c>
      <c r="C83" s="922" t="s">
        <v>425</v>
      </c>
      <c r="D83" s="924"/>
      <c r="E83" s="923"/>
      <c r="F83" s="923"/>
      <c r="G83" s="923"/>
      <c r="H83" s="923"/>
      <c r="I83" s="923"/>
      <c r="J83" s="923"/>
      <c r="K83" s="923"/>
      <c r="L83" s="923"/>
      <c r="M83" s="923"/>
      <c r="N83" s="923"/>
      <c r="O83" s="923"/>
      <c r="P83" s="923"/>
      <c r="Q83" s="923"/>
      <c r="R83" s="923"/>
      <c r="S83" s="923"/>
      <c r="T83" s="923"/>
      <c r="U83" s="923"/>
      <c r="V83" s="923"/>
      <c r="W83" s="923"/>
      <c r="X83" s="923"/>
      <c r="Y83" s="923"/>
      <c r="Z83" s="923"/>
    </row>
    <row r="84" spans="2:26" ht="12.75">
      <c r="B84" s="922" t="s">
        <v>424</v>
      </c>
      <c r="C84" s="922" t="s">
        <v>423</v>
      </c>
      <c r="D84" s="924"/>
      <c r="E84" s="923"/>
      <c r="F84" s="923"/>
      <c r="G84" s="923"/>
      <c r="H84" s="923"/>
      <c r="I84" s="923"/>
      <c r="J84" s="923"/>
      <c r="K84" s="923"/>
      <c r="L84" s="923"/>
      <c r="M84" s="923"/>
      <c r="N84" s="923"/>
      <c r="O84" s="923"/>
      <c r="P84" s="923"/>
      <c r="Q84" s="923"/>
      <c r="R84" s="923"/>
      <c r="S84" s="923"/>
      <c r="T84" s="923"/>
      <c r="U84" s="923"/>
      <c r="V84" s="923"/>
      <c r="W84" s="923"/>
      <c r="X84" s="923"/>
      <c r="Y84" s="923"/>
      <c r="Z84" s="923"/>
    </row>
    <row r="85" spans="2:26" ht="12.75">
      <c r="B85" s="922" t="s">
        <v>422</v>
      </c>
      <c r="C85" s="922" t="s">
        <v>421</v>
      </c>
      <c r="D85" s="924"/>
      <c r="E85" s="923"/>
      <c r="F85" s="923"/>
      <c r="G85" s="923"/>
      <c r="H85" s="923"/>
      <c r="I85" s="923"/>
      <c r="J85" s="923"/>
      <c r="K85" s="923"/>
      <c r="L85" s="923"/>
      <c r="M85" s="923"/>
      <c r="N85" s="923"/>
      <c r="O85" s="923"/>
      <c r="P85" s="923"/>
      <c r="Q85" s="923"/>
      <c r="R85" s="923"/>
      <c r="S85" s="923"/>
      <c r="T85" s="923"/>
      <c r="U85" s="923"/>
      <c r="V85" s="923"/>
      <c r="W85" s="923"/>
      <c r="X85" s="923"/>
      <c r="Y85" s="923"/>
      <c r="Z85" s="923"/>
    </row>
    <row r="86" spans="2:26" ht="12.75">
      <c r="B86" s="922" t="s">
        <v>420</v>
      </c>
      <c r="C86" s="922" t="s">
        <v>419</v>
      </c>
      <c r="D86" s="924"/>
      <c r="E86" s="923"/>
      <c r="F86" s="923"/>
      <c r="G86" s="923"/>
      <c r="H86" s="923"/>
      <c r="I86" s="923"/>
      <c r="J86" s="923"/>
      <c r="K86" s="923"/>
      <c r="L86" s="923"/>
      <c r="M86" s="923"/>
      <c r="N86" s="923"/>
      <c r="O86" s="923"/>
      <c r="P86" s="923"/>
      <c r="Q86" s="923"/>
      <c r="R86" s="923"/>
      <c r="S86" s="923"/>
      <c r="T86" s="923"/>
      <c r="U86" s="923"/>
      <c r="V86" s="923"/>
      <c r="W86" s="923"/>
      <c r="X86" s="923"/>
      <c r="Y86" s="923"/>
      <c r="Z86" s="923"/>
    </row>
    <row r="87" spans="2:26" ht="12.75">
      <c r="B87" s="922" t="s">
        <v>418</v>
      </c>
      <c r="C87" s="922" t="s">
        <v>417</v>
      </c>
      <c r="D87" s="924"/>
      <c r="E87" s="923"/>
      <c r="F87" s="923"/>
      <c r="G87" s="923"/>
      <c r="H87" s="923"/>
      <c r="I87" s="923"/>
      <c r="J87" s="923"/>
      <c r="K87" s="923"/>
      <c r="L87" s="923"/>
      <c r="M87" s="923"/>
      <c r="N87" s="923"/>
      <c r="O87" s="923"/>
      <c r="P87" s="923"/>
      <c r="Q87" s="923"/>
      <c r="R87" s="923"/>
      <c r="S87" s="923"/>
      <c r="T87" s="923"/>
      <c r="U87" s="923"/>
      <c r="V87" s="923"/>
      <c r="W87" s="923"/>
      <c r="X87" s="923"/>
      <c r="Y87" s="923"/>
      <c r="Z87" s="923"/>
    </row>
    <row r="88" spans="2:26" ht="12.75">
      <c r="B88" s="922" t="s">
        <v>416</v>
      </c>
      <c r="C88" s="922" t="s">
        <v>415</v>
      </c>
      <c r="D88" s="924"/>
      <c r="E88" s="923"/>
      <c r="F88" s="923"/>
      <c r="G88" s="923"/>
      <c r="H88" s="923"/>
      <c r="I88" s="923"/>
      <c r="J88" s="923"/>
      <c r="K88" s="923"/>
      <c r="L88" s="923"/>
      <c r="M88" s="923"/>
      <c r="N88" s="923"/>
      <c r="O88" s="923"/>
      <c r="P88" s="923"/>
      <c r="Q88" s="923"/>
      <c r="R88" s="923"/>
      <c r="S88" s="923"/>
      <c r="T88" s="923"/>
      <c r="U88" s="923"/>
      <c r="V88" s="923"/>
      <c r="W88" s="923"/>
      <c r="X88" s="923"/>
      <c r="Y88" s="923"/>
      <c r="Z88" s="923"/>
    </row>
    <row r="89" spans="2:26" ht="12.75">
      <c r="B89" s="922" t="s">
        <v>414</v>
      </c>
      <c r="C89" s="922" t="s">
        <v>413</v>
      </c>
      <c r="D89" s="924"/>
      <c r="E89" s="923"/>
      <c r="F89" s="923"/>
      <c r="G89" s="923"/>
      <c r="H89" s="923"/>
      <c r="I89" s="923"/>
      <c r="J89" s="923"/>
      <c r="K89" s="923"/>
      <c r="L89" s="923"/>
      <c r="M89" s="923"/>
      <c r="N89" s="923"/>
      <c r="O89" s="923"/>
      <c r="P89" s="923"/>
      <c r="Q89" s="923"/>
      <c r="R89" s="923"/>
      <c r="S89" s="923"/>
      <c r="T89" s="923"/>
      <c r="U89" s="923"/>
      <c r="V89" s="923"/>
      <c r="W89" s="923"/>
      <c r="X89" s="923"/>
      <c r="Y89" s="923"/>
      <c r="Z89" s="923"/>
    </row>
    <row r="90" spans="2:26" ht="12.75">
      <c r="B90" s="922" t="s">
        <v>412</v>
      </c>
      <c r="C90" s="922" t="s">
        <v>411</v>
      </c>
      <c r="D90" s="924"/>
      <c r="E90" s="923"/>
      <c r="F90" s="923"/>
      <c r="G90" s="923"/>
      <c r="H90" s="923"/>
      <c r="I90" s="923"/>
      <c r="J90" s="923"/>
      <c r="K90" s="923"/>
      <c r="L90" s="923"/>
      <c r="M90" s="923"/>
      <c r="N90" s="923"/>
      <c r="O90" s="923"/>
      <c r="P90" s="923"/>
      <c r="Q90" s="923"/>
      <c r="R90" s="923"/>
      <c r="S90" s="923"/>
      <c r="T90" s="923"/>
      <c r="U90" s="923"/>
      <c r="V90" s="923"/>
      <c r="W90" s="923"/>
      <c r="X90" s="923"/>
      <c r="Y90" s="923"/>
      <c r="Z90" s="923"/>
    </row>
    <row r="91" spans="2:26" ht="12.75">
      <c r="B91" s="922" t="s">
        <v>410</v>
      </c>
      <c r="C91" s="922" t="s">
        <v>409</v>
      </c>
      <c r="D91" s="924"/>
      <c r="E91" s="923"/>
      <c r="F91" s="923"/>
      <c r="G91" s="923"/>
      <c r="H91" s="923"/>
      <c r="I91" s="923"/>
      <c r="J91" s="923"/>
      <c r="K91" s="923"/>
      <c r="L91" s="923"/>
      <c r="M91" s="923"/>
      <c r="N91" s="923"/>
      <c r="O91" s="923"/>
      <c r="P91" s="923"/>
      <c r="Q91" s="923"/>
      <c r="R91" s="923"/>
      <c r="S91" s="923"/>
      <c r="T91" s="923"/>
      <c r="U91" s="923"/>
      <c r="V91" s="923"/>
      <c r="W91" s="923"/>
      <c r="X91" s="923"/>
      <c r="Y91" s="923"/>
      <c r="Z91" s="923"/>
    </row>
    <row r="92" spans="2:26" ht="12.75">
      <c r="B92" s="922" t="s">
        <v>408</v>
      </c>
      <c r="C92" s="922" t="s">
        <v>407</v>
      </c>
      <c r="D92" s="924"/>
      <c r="E92" s="923"/>
      <c r="F92" s="923"/>
      <c r="G92" s="923"/>
      <c r="H92" s="923"/>
      <c r="I92" s="923"/>
      <c r="J92" s="923"/>
      <c r="K92" s="923"/>
      <c r="L92" s="923"/>
      <c r="M92" s="923"/>
      <c r="N92" s="923"/>
      <c r="O92" s="923"/>
      <c r="P92" s="923"/>
      <c r="Q92" s="923"/>
      <c r="R92" s="923"/>
      <c r="S92" s="923"/>
      <c r="T92" s="923"/>
      <c r="U92" s="923"/>
      <c r="V92" s="923"/>
      <c r="W92" s="923"/>
      <c r="X92" s="923"/>
      <c r="Y92" s="923"/>
      <c r="Z92" s="923"/>
    </row>
    <row r="93" spans="2:26" ht="12.75">
      <c r="B93" s="922" t="s">
        <v>406</v>
      </c>
      <c r="C93" s="922" t="s">
        <v>405</v>
      </c>
      <c r="D93" s="924"/>
      <c r="E93" s="923"/>
      <c r="F93" s="923"/>
      <c r="G93" s="923"/>
      <c r="H93" s="923"/>
      <c r="I93" s="923"/>
      <c r="J93" s="923"/>
      <c r="K93" s="923"/>
      <c r="L93" s="923"/>
      <c r="M93" s="923"/>
      <c r="N93" s="923"/>
      <c r="O93" s="923"/>
      <c r="P93" s="923"/>
      <c r="Q93" s="923"/>
      <c r="R93" s="923"/>
      <c r="S93" s="923"/>
      <c r="T93" s="923"/>
      <c r="U93" s="923"/>
      <c r="V93" s="923"/>
      <c r="W93" s="923"/>
      <c r="X93" s="923"/>
      <c r="Y93" s="923"/>
      <c r="Z93" s="923"/>
    </row>
    <row r="94" spans="2:26" ht="12.75">
      <c r="B94" s="922" t="s">
        <v>404</v>
      </c>
      <c r="C94" s="922" t="s">
        <v>403</v>
      </c>
      <c r="D94" s="924"/>
      <c r="E94" s="923"/>
      <c r="F94" s="923"/>
      <c r="G94" s="923"/>
      <c r="H94" s="923"/>
      <c r="I94" s="923"/>
      <c r="J94" s="923"/>
      <c r="K94" s="923"/>
      <c r="L94" s="923"/>
      <c r="M94" s="923"/>
      <c r="N94" s="923"/>
      <c r="O94" s="923"/>
      <c r="P94" s="923"/>
      <c r="Q94" s="923"/>
      <c r="R94" s="923"/>
      <c r="S94" s="923"/>
      <c r="T94" s="923"/>
      <c r="U94" s="923"/>
      <c r="V94" s="923"/>
      <c r="W94" s="923"/>
      <c r="X94" s="923"/>
      <c r="Y94" s="923"/>
      <c r="Z94" s="923"/>
    </row>
    <row r="95" spans="2:26" ht="12.75">
      <c r="B95" s="922" t="s">
        <v>402</v>
      </c>
      <c r="C95" s="922" t="s">
        <v>401</v>
      </c>
      <c r="D95" s="924"/>
      <c r="E95" s="923"/>
      <c r="F95" s="923"/>
      <c r="G95" s="923"/>
      <c r="H95" s="923"/>
      <c r="I95" s="923"/>
      <c r="J95" s="923"/>
      <c r="K95" s="923"/>
      <c r="L95" s="923"/>
      <c r="M95" s="923"/>
      <c r="N95" s="923"/>
      <c r="O95" s="923"/>
      <c r="P95" s="923"/>
      <c r="Q95" s="923"/>
      <c r="R95" s="923"/>
      <c r="S95" s="923"/>
      <c r="T95" s="923"/>
      <c r="U95" s="923"/>
      <c r="V95" s="923"/>
      <c r="W95" s="923"/>
      <c r="X95" s="923"/>
      <c r="Y95" s="923"/>
      <c r="Z95" s="923"/>
    </row>
    <row r="96" spans="2:26" ht="12.75">
      <c r="B96" s="922" t="s">
        <v>400</v>
      </c>
      <c r="C96" s="922" t="s">
        <v>399</v>
      </c>
      <c r="D96" s="924"/>
      <c r="E96" s="923"/>
      <c r="F96" s="923"/>
      <c r="G96" s="923"/>
      <c r="H96" s="923"/>
      <c r="I96" s="923"/>
      <c r="J96" s="923"/>
      <c r="K96" s="923"/>
      <c r="L96" s="923"/>
      <c r="M96" s="923"/>
      <c r="N96" s="923"/>
      <c r="O96" s="923"/>
      <c r="P96" s="923"/>
      <c r="Q96" s="923"/>
      <c r="R96" s="923"/>
      <c r="S96" s="923"/>
      <c r="T96" s="923"/>
      <c r="U96" s="923"/>
      <c r="V96" s="923"/>
      <c r="W96" s="923"/>
      <c r="X96" s="923"/>
      <c r="Y96" s="923"/>
      <c r="Z96" s="923"/>
    </row>
    <row r="97" spans="2:26" ht="12.75">
      <c r="B97" s="922" t="s">
        <v>398</v>
      </c>
      <c r="C97" s="922" t="s">
        <v>397</v>
      </c>
      <c r="D97" s="924"/>
      <c r="E97" s="923"/>
      <c r="F97" s="923"/>
      <c r="G97" s="923"/>
      <c r="H97" s="923"/>
      <c r="I97" s="923"/>
      <c r="J97" s="923"/>
      <c r="K97" s="923"/>
      <c r="L97" s="923"/>
      <c r="M97" s="923"/>
      <c r="N97" s="923"/>
      <c r="O97" s="923"/>
      <c r="P97" s="923"/>
      <c r="Q97" s="923"/>
      <c r="R97" s="923"/>
      <c r="S97" s="923"/>
      <c r="T97" s="923"/>
      <c r="U97" s="923"/>
      <c r="V97" s="923"/>
      <c r="W97" s="923"/>
      <c r="X97" s="923"/>
      <c r="Y97" s="923"/>
      <c r="Z97" s="923"/>
    </row>
    <row r="98" spans="2:26" ht="12.75">
      <c r="B98" s="922" t="s">
        <v>396</v>
      </c>
      <c r="C98" s="922" t="s">
        <v>395</v>
      </c>
      <c r="D98" s="924"/>
      <c r="E98" s="923"/>
      <c r="F98" s="923"/>
      <c r="G98" s="923"/>
      <c r="H98" s="923"/>
      <c r="I98" s="923"/>
      <c r="J98" s="923"/>
      <c r="K98" s="923"/>
      <c r="L98" s="923"/>
      <c r="M98" s="923"/>
      <c r="N98" s="923"/>
      <c r="O98" s="923"/>
      <c r="P98" s="923"/>
      <c r="Q98" s="923"/>
      <c r="R98" s="923"/>
      <c r="S98" s="923"/>
      <c r="T98" s="923"/>
      <c r="U98" s="923"/>
      <c r="V98" s="923"/>
      <c r="W98" s="923"/>
      <c r="X98" s="923"/>
      <c r="Y98" s="923"/>
      <c r="Z98" s="923"/>
    </row>
    <row r="99" spans="2:26" ht="12.75">
      <c r="B99" s="922" t="s">
        <v>394</v>
      </c>
      <c r="C99" s="922" t="s">
        <v>393</v>
      </c>
      <c r="D99" s="924"/>
      <c r="E99" s="923"/>
      <c r="F99" s="923"/>
      <c r="G99" s="923"/>
      <c r="H99" s="923"/>
      <c r="I99" s="923"/>
      <c r="J99" s="923"/>
      <c r="K99" s="923"/>
      <c r="L99" s="923"/>
      <c r="M99" s="923"/>
      <c r="N99" s="923"/>
      <c r="O99" s="923"/>
      <c r="P99" s="923"/>
      <c r="Q99" s="923"/>
      <c r="R99" s="923"/>
      <c r="S99" s="923"/>
      <c r="T99" s="923"/>
      <c r="U99" s="923"/>
      <c r="V99" s="923"/>
      <c r="W99" s="923"/>
      <c r="X99" s="923"/>
      <c r="Y99" s="923"/>
      <c r="Z99" s="923"/>
    </row>
    <row r="100" spans="2:26" ht="12.75">
      <c r="B100" s="922" t="s">
        <v>392</v>
      </c>
      <c r="C100" s="922" t="s">
        <v>391</v>
      </c>
      <c r="D100" s="924"/>
      <c r="E100" s="923"/>
      <c r="F100" s="923"/>
      <c r="G100" s="923"/>
      <c r="H100" s="923"/>
      <c r="I100" s="923"/>
      <c r="J100" s="923"/>
      <c r="K100" s="923"/>
      <c r="L100" s="923"/>
      <c r="M100" s="923"/>
      <c r="N100" s="923"/>
      <c r="O100" s="923"/>
      <c r="P100" s="923"/>
      <c r="Q100" s="923"/>
      <c r="R100" s="923"/>
      <c r="S100" s="923"/>
      <c r="T100" s="923"/>
      <c r="U100" s="923"/>
      <c r="V100" s="923"/>
      <c r="W100" s="923"/>
      <c r="X100" s="923"/>
      <c r="Y100" s="923"/>
      <c r="Z100" s="923"/>
    </row>
    <row r="101" spans="2:26" ht="12.75">
      <c r="B101" s="922" t="s">
        <v>390</v>
      </c>
      <c r="C101" s="922" t="s">
        <v>389</v>
      </c>
      <c r="D101" s="924"/>
      <c r="E101" s="923"/>
      <c r="F101" s="923"/>
      <c r="G101" s="923"/>
      <c r="H101" s="923"/>
      <c r="I101" s="923"/>
      <c r="J101" s="923"/>
      <c r="K101" s="923"/>
      <c r="L101" s="923"/>
      <c r="M101" s="923"/>
      <c r="N101" s="923"/>
      <c r="O101" s="923"/>
      <c r="P101" s="923"/>
      <c r="Q101" s="923"/>
      <c r="R101" s="923"/>
      <c r="S101" s="923"/>
      <c r="T101" s="923"/>
      <c r="U101" s="923"/>
      <c r="V101" s="923"/>
      <c r="W101" s="923"/>
      <c r="X101" s="923"/>
      <c r="Y101" s="923"/>
      <c r="Z101" s="923"/>
    </row>
    <row r="102" spans="2:26" ht="12.75">
      <c r="B102" s="922" t="s">
        <v>388</v>
      </c>
      <c r="C102" s="922" t="s">
        <v>387</v>
      </c>
      <c r="D102" s="924"/>
      <c r="E102" s="923"/>
      <c r="F102" s="923"/>
      <c r="G102" s="923"/>
      <c r="H102" s="923"/>
      <c r="I102" s="923"/>
      <c r="J102" s="923"/>
      <c r="K102" s="923"/>
      <c r="L102" s="923"/>
      <c r="M102" s="923"/>
      <c r="N102" s="923"/>
      <c r="O102" s="923"/>
      <c r="P102" s="923"/>
      <c r="Q102" s="923"/>
      <c r="R102" s="923"/>
      <c r="S102" s="923"/>
      <c r="T102" s="923"/>
      <c r="U102" s="923"/>
      <c r="V102" s="923"/>
      <c r="W102" s="923"/>
      <c r="X102" s="923"/>
      <c r="Y102" s="923"/>
      <c r="Z102" s="923"/>
    </row>
    <row r="103" spans="2:26" ht="12.75">
      <c r="B103" s="922" t="s">
        <v>386</v>
      </c>
      <c r="C103" s="922" t="s">
        <v>385</v>
      </c>
      <c r="D103" s="924"/>
      <c r="E103" s="923"/>
      <c r="F103" s="923"/>
      <c r="G103" s="923"/>
      <c r="H103" s="923"/>
      <c r="I103" s="923"/>
      <c r="J103" s="923"/>
      <c r="K103" s="923"/>
      <c r="L103" s="923"/>
      <c r="M103" s="923"/>
      <c r="N103" s="923"/>
      <c r="O103" s="923"/>
      <c r="P103" s="923"/>
      <c r="Q103" s="923"/>
      <c r="R103" s="923"/>
      <c r="S103" s="923"/>
      <c r="T103" s="923"/>
      <c r="U103" s="923"/>
      <c r="V103" s="923"/>
      <c r="W103" s="923"/>
      <c r="X103" s="923"/>
      <c r="Y103" s="923"/>
      <c r="Z103" s="923"/>
    </row>
    <row r="104" spans="2:26" ht="12.75">
      <c r="B104" s="922" t="s">
        <v>384</v>
      </c>
      <c r="C104" s="922" t="s">
        <v>383</v>
      </c>
      <c r="D104" s="924"/>
      <c r="E104" s="923"/>
      <c r="F104" s="923"/>
      <c r="G104" s="923"/>
      <c r="H104" s="923"/>
      <c r="I104" s="923"/>
      <c r="J104" s="923"/>
      <c r="K104" s="923"/>
      <c r="L104" s="923"/>
      <c r="M104" s="923"/>
      <c r="N104" s="923"/>
      <c r="O104" s="923"/>
      <c r="P104" s="923"/>
      <c r="Q104" s="923"/>
      <c r="R104" s="923"/>
      <c r="S104" s="923"/>
      <c r="T104" s="923"/>
      <c r="U104" s="923"/>
      <c r="V104" s="923"/>
      <c r="W104" s="923"/>
      <c r="X104" s="923"/>
      <c r="Y104" s="923"/>
      <c r="Z104" s="923"/>
    </row>
    <row r="105" spans="2:26" ht="12.75">
      <c r="B105" s="922" t="s">
        <v>382</v>
      </c>
      <c r="C105" s="922" t="s">
        <v>381</v>
      </c>
      <c r="D105" s="924"/>
      <c r="E105" s="923"/>
      <c r="F105" s="923"/>
      <c r="G105" s="923"/>
      <c r="H105" s="923"/>
      <c r="I105" s="923"/>
      <c r="J105" s="923"/>
      <c r="K105" s="923"/>
      <c r="L105" s="923"/>
      <c r="M105" s="923"/>
      <c r="N105" s="923"/>
      <c r="O105" s="923"/>
      <c r="P105" s="923"/>
      <c r="Q105" s="923"/>
      <c r="R105" s="923"/>
      <c r="S105" s="923"/>
      <c r="T105" s="923"/>
      <c r="U105" s="923"/>
      <c r="V105" s="923"/>
      <c r="W105" s="923"/>
      <c r="X105" s="923"/>
      <c r="Y105" s="923"/>
      <c r="Z105" s="923"/>
    </row>
    <row r="106" spans="2:26" ht="12.75">
      <c r="B106" s="922" t="s">
        <v>380</v>
      </c>
      <c r="C106" s="922" t="s">
        <v>379</v>
      </c>
      <c r="D106" s="924"/>
      <c r="E106" s="923"/>
      <c r="F106" s="923"/>
      <c r="G106" s="923"/>
      <c r="H106" s="923"/>
      <c r="I106" s="923"/>
      <c r="J106" s="923"/>
      <c r="K106" s="923"/>
      <c r="L106" s="923"/>
      <c r="M106" s="923"/>
      <c r="N106" s="923"/>
      <c r="O106" s="923"/>
      <c r="P106" s="923"/>
      <c r="Q106" s="923"/>
      <c r="R106" s="923"/>
      <c r="S106" s="923"/>
      <c r="T106" s="923"/>
      <c r="U106" s="923"/>
      <c r="V106" s="923"/>
      <c r="W106" s="923"/>
      <c r="X106" s="923"/>
      <c r="Y106" s="923"/>
      <c r="Z106" s="923"/>
    </row>
    <row r="107" spans="2:26" ht="12.75">
      <c r="B107" s="922" t="s">
        <v>378</v>
      </c>
      <c r="C107" s="922" t="s">
        <v>377</v>
      </c>
      <c r="D107" s="924"/>
      <c r="E107" s="923"/>
      <c r="F107" s="923"/>
      <c r="G107" s="923"/>
      <c r="H107" s="923"/>
      <c r="I107" s="923"/>
      <c r="J107" s="923"/>
      <c r="K107" s="923"/>
      <c r="L107" s="923"/>
      <c r="M107" s="923"/>
      <c r="N107" s="923"/>
      <c r="O107" s="923"/>
      <c r="P107" s="923"/>
      <c r="Q107" s="923"/>
      <c r="R107" s="923"/>
      <c r="S107" s="923"/>
      <c r="T107" s="923"/>
      <c r="U107" s="923"/>
      <c r="V107" s="923"/>
      <c r="W107" s="923"/>
      <c r="X107" s="923"/>
      <c r="Y107" s="923"/>
      <c r="Z107" s="923"/>
    </row>
    <row r="108" spans="2:26" ht="12.75">
      <c r="B108" s="922" t="s">
        <v>376</v>
      </c>
      <c r="C108" s="922" t="s">
        <v>375</v>
      </c>
      <c r="D108" s="924"/>
      <c r="E108" s="923"/>
      <c r="F108" s="923"/>
      <c r="G108" s="923"/>
      <c r="H108" s="923"/>
      <c r="I108" s="923"/>
      <c r="J108" s="923"/>
      <c r="K108" s="923"/>
      <c r="L108" s="923"/>
      <c r="M108" s="923"/>
      <c r="N108" s="923"/>
      <c r="O108" s="923"/>
      <c r="P108" s="923"/>
      <c r="Q108" s="923"/>
      <c r="R108" s="923"/>
      <c r="S108" s="923"/>
      <c r="T108" s="923"/>
      <c r="U108" s="923"/>
      <c r="V108" s="923"/>
      <c r="W108" s="923"/>
      <c r="X108" s="923"/>
      <c r="Y108" s="923"/>
      <c r="Z108" s="923"/>
    </row>
    <row r="109" spans="2:26" ht="12.75">
      <c r="B109" s="922" t="s">
        <v>374</v>
      </c>
      <c r="C109" s="922" t="s">
        <v>373</v>
      </c>
      <c r="D109" s="924"/>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3"/>
    </row>
    <row r="110" spans="2:26" ht="12.75">
      <c r="B110" s="922" t="s">
        <v>372</v>
      </c>
      <c r="C110" s="922" t="s">
        <v>371</v>
      </c>
      <c r="D110" s="924"/>
      <c r="E110" s="923"/>
      <c r="F110" s="923"/>
      <c r="G110" s="923"/>
      <c r="H110" s="923"/>
      <c r="I110" s="923"/>
      <c r="J110" s="923"/>
      <c r="K110" s="923"/>
      <c r="L110" s="923"/>
      <c r="M110" s="923"/>
      <c r="N110" s="923"/>
      <c r="O110" s="923"/>
      <c r="P110" s="923"/>
      <c r="Q110" s="923"/>
      <c r="R110" s="923"/>
      <c r="S110" s="923"/>
      <c r="T110" s="923"/>
      <c r="U110" s="923"/>
      <c r="V110" s="923"/>
      <c r="W110" s="923"/>
      <c r="X110" s="923"/>
      <c r="Y110" s="923"/>
      <c r="Z110" s="923"/>
    </row>
    <row r="111" spans="2:26" ht="12.75">
      <c r="B111" s="922" t="s">
        <v>370</v>
      </c>
      <c r="C111" s="922" t="s">
        <v>369</v>
      </c>
      <c r="D111" s="924"/>
      <c r="E111" s="923"/>
      <c r="F111" s="923"/>
      <c r="G111" s="923"/>
      <c r="H111" s="923"/>
      <c r="I111" s="923"/>
      <c r="J111" s="923"/>
      <c r="K111" s="923"/>
      <c r="L111" s="923"/>
      <c r="M111" s="923"/>
      <c r="N111" s="923"/>
      <c r="O111" s="923"/>
      <c r="P111" s="923"/>
      <c r="Q111" s="923"/>
      <c r="R111" s="923"/>
      <c r="S111" s="923"/>
      <c r="T111" s="923"/>
      <c r="U111" s="923"/>
      <c r="V111" s="923"/>
      <c r="W111" s="923"/>
      <c r="X111" s="923"/>
      <c r="Y111" s="923"/>
      <c r="Z111" s="923"/>
    </row>
    <row r="112" spans="2:26" ht="12.75">
      <c r="B112" s="922" t="s">
        <v>368</v>
      </c>
      <c r="C112" s="922" t="s">
        <v>367</v>
      </c>
      <c r="D112" s="924"/>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3"/>
    </row>
    <row r="113" spans="2:26" ht="12.75">
      <c r="B113" s="922" t="s">
        <v>366</v>
      </c>
      <c r="C113" s="922" t="s">
        <v>365</v>
      </c>
      <c r="D113" s="924"/>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3"/>
    </row>
    <row r="114" spans="2:26" ht="12.75">
      <c r="B114" s="922" t="s">
        <v>364</v>
      </c>
      <c r="C114" s="922" t="s">
        <v>363</v>
      </c>
      <c r="D114" s="924"/>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3"/>
    </row>
    <row r="115" spans="2:26" ht="12.75">
      <c r="B115" s="922" t="s">
        <v>362</v>
      </c>
      <c r="C115" s="922" t="s">
        <v>361</v>
      </c>
      <c r="D115" s="924"/>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3"/>
    </row>
    <row r="116" spans="2:26" ht="12.75">
      <c r="B116" s="922" t="s">
        <v>360</v>
      </c>
      <c r="C116" s="922" t="s">
        <v>359</v>
      </c>
      <c r="D116" s="924"/>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3"/>
    </row>
    <row r="117" spans="2:26" ht="12.75">
      <c r="B117" s="922" t="s">
        <v>358</v>
      </c>
      <c r="C117" s="922" t="s">
        <v>357</v>
      </c>
      <c r="D117" s="924"/>
      <c r="E117" s="923"/>
      <c r="F117" s="923"/>
      <c r="G117" s="923"/>
      <c r="H117" s="923"/>
      <c r="I117" s="923"/>
      <c r="J117" s="923"/>
      <c r="K117" s="923"/>
      <c r="L117" s="923"/>
      <c r="M117" s="923"/>
      <c r="N117" s="923"/>
      <c r="O117" s="923"/>
      <c r="P117" s="923"/>
      <c r="Q117" s="923"/>
      <c r="R117" s="923"/>
      <c r="S117" s="923"/>
      <c r="T117" s="923"/>
      <c r="U117" s="923"/>
      <c r="V117" s="923"/>
      <c r="W117" s="923"/>
      <c r="X117" s="923"/>
      <c r="Y117" s="923"/>
      <c r="Z117" s="923"/>
    </row>
    <row r="118" spans="2:26" ht="12.75">
      <c r="B118" s="922" t="s">
        <v>356</v>
      </c>
      <c r="C118" s="922" t="s">
        <v>355</v>
      </c>
      <c r="D118" s="924"/>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3"/>
    </row>
    <row r="119" spans="2:26" ht="12.75">
      <c r="B119" s="922" t="s">
        <v>354</v>
      </c>
      <c r="C119" s="922" t="s">
        <v>353</v>
      </c>
      <c r="D119" s="924"/>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3"/>
    </row>
    <row r="120" spans="2:26" ht="12.75">
      <c r="B120" s="922" t="s">
        <v>352</v>
      </c>
      <c r="C120" s="922" t="s">
        <v>351</v>
      </c>
      <c r="D120" s="924"/>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3"/>
    </row>
    <row r="121" spans="2:26" ht="12.75">
      <c r="B121" s="922" t="s">
        <v>350</v>
      </c>
      <c r="C121" s="922" t="s">
        <v>349</v>
      </c>
      <c r="D121" s="924"/>
      <c r="E121" s="923"/>
      <c r="F121" s="923"/>
      <c r="G121" s="923"/>
      <c r="H121" s="923"/>
      <c r="I121" s="923"/>
      <c r="J121" s="923"/>
      <c r="K121" s="923"/>
      <c r="L121" s="923"/>
      <c r="M121" s="923"/>
      <c r="N121" s="923"/>
      <c r="O121" s="923"/>
      <c r="P121" s="923"/>
      <c r="Q121" s="923"/>
      <c r="R121" s="923"/>
      <c r="S121" s="923"/>
      <c r="T121" s="923"/>
      <c r="U121" s="923"/>
      <c r="V121" s="923"/>
      <c r="W121" s="923"/>
      <c r="X121" s="923"/>
      <c r="Y121" s="923"/>
      <c r="Z121" s="923"/>
    </row>
    <row r="122" spans="2:26" ht="12.75">
      <c r="B122" s="922" t="s">
        <v>348</v>
      </c>
      <c r="C122" s="922" t="s">
        <v>347</v>
      </c>
      <c r="D122" s="924"/>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3"/>
    </row>
    <row r="123" spans="2:26" ht="12.75">
      <c r="B123" s="922" t="s">
        <v>346</v>
      </c>
      <c r="C123" s="922" t="s">
        <v>345</v>
      </c>
      <c r="D123" s="924"/>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3"/>
    </row>
    <row r="124" spans="2:26" ht="12.75">
      <c r="B124" s="922" t="s">
        <v>344</v>
      </c>
      <c r="C124" s="922" t="s">
        <v>343</v>
      </c>
      <c r="D124" s="924"/>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3"/>
    </row>
    <row r="125" spans="2:26" ht="12.75">
      <c r="B125" s="922" t="s">
        <v>342</v>
      </c>
      <c r="C125" s="922" t="s">
        <v>341</v>
      </c>
      <c r="D125" s="924"/>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3"/>
    </row>
    <row r="126" spans="2:26" ht="12.75">
      <c r="B126" s="922" t="s">
        <v>340</v>
      </c>
      <c r="C126" s="922" t="s">
        <v>339</v>
      </c>
      <c r="D126" s="924"/>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3"/>
    </row>
    <row r="127" spans="2:26" ht="12.75">
      <c r="B127" s="922" t="s">
        <v>338</v>
      </c>
      <c r="C127" s="922" t="s">
        <v>337</v>
      </c>
      <c r="D127" s="924"/>
      <c r="E127" s="923"/>
      <c r="F127" s="923"/>
      <c r="G127" s="923"/>
      <c r="H127" s="923"/>
      <c r="I127" s="923"/>
      <c r="J127" s="923"/>
      <c r="K127" s="923"/>
      <c r="L127" s="923"/>
      <c r="M127" s="923"/>
      <c r="N127" s="923"/>
      <c r="O127" s="923"/>
      <c r="P127" s="923"/>
      <c r="Q127" s="923"/>
      <c r="R127" s="923"/>
      <c r="S127" s="923"/>
      <c r="T127" s="923"/>
      <c r="U127" s="923"/>
      <c r="V127" s="923"/>
      <c r="W127" s="923"/>
      <c r="X127" s="923"/>
      <c r="Y127" s="923"/>
      <c r="Z127" s="923"/>
    </row>
    <row r="128" spans="2:26" ht="12.75">
      <c r="B128" s="922" t="s">
        <v>336</v>
      </c>
      <c r="C128" s="922" t="s">
        <v>335</v>
      </c>
      <c r="D128" s="924"/>
      <c r="E128" s="923"/>
      <c r="F128" s="923"/>
      <c r="G128" s="923"/>
      <c r="H128" s="923"/>
      <c r="I128" s="923"/>
      <c r="J128" s="923"/>
      <c r="K128" s="923"/>
      <c r="L128" s="923"/>
      <c r="M128" s="923"/>
      <c r="N128" s="923"/>
      <c r="O128" s="923"/>
      <c r="P128" s="923"/>
      <c r="Q128" s="923"/>
      <c r="R128" s="923"/>
      <c r="S128" s="923"/>
      <c r="T128" s="923"/>
      <c r="U128" s="923"/>
      <c r="V128" s="923"/>
      <c r="W128" s="923"/>
      <c r="X128" s="923"/>
      <c r="Y128" s="923"/>
      <c r="Z128" s="923"/>
    </row>
    <row r="129" spans="2:26" ht="12.75">
      <c r="B129" s="922" t="s">
        <v>334</v>
      </c>
      <c r="C129" s="922" t="s">
        <v>333</v>
      </c>
      <c r="D129" s="924"/>
      <c r="E129" s="923"/>
      <c r="F129" s="923"/>
      <c r="G129" s="923"/>
      <c r="H129" s="923"/>
      <c r="I129" s="923"/>
      <c r="J129" s="923"/>
      <c r="K129" s="923"/>
      <c r="L129" s="923"/>
      <c r="M129" s="923"/>
      <c r="N129" s="923"/>
      <c r="O129" s="923"/>
      <c r="P129" s="923"/>
      <c r="Q129" s="923"/>
      <c r="R129" s="923"/>
      <c r="S129" s="923"/>
      <c r="T129" s="923"/>
      <c r="U129" s="923"/>
      <c r="V129" s="923"/>
      <c r="W129" s="923"/>
      <c r="X129" s="923"/>
      <c r="Y129" s="923"/>
      <c r="Z129" s="923"/>
    </row>
    <row r="130" spans="2:26" ht="12.75">
      <c r="B130" s="922" t="s">
        <v>332</v>
      </c>
      <c r="C130" s="922" t="s">
        <v>331</v>
      </c>
      <c r="D130" s="924"/>
      <c r="E130" s="923"/>
      <c r="F130" s="923"/>
      <c r="G130" s="923"/>
      <c r="H130" s="923"/>
      <c r="I130" s="923"/>
      <c r="J130" s="923"/>
      <c r="K130" s="923"/>
      <c r="L130" s="923"/>
      <c r="M130" s="923"/>
      <c r="N130" s="923"/>
      <c r="O130" s="923"/>
      <c r="P130" s="923"/>
      <c r="Q130" s="923"/>
      <c r="R130" s="923"/>
      <c r="S130" s="923"/>
      <c r="T130" s="923"/>
      <c r="U130" s="923"/>
      <c r="V130" s="923"/>
      <c r="W130" s="923"/>
      <c r="X130" s="923"/>
      <c r="Y130" s="923"/>
      <c r="Z130" s="923"/>
    </row>
    <row r="131" spans="2:26" ht="12.75">
      <c r="B131" s="922" t="s">
        <v>330</v>
      </c>
      <c r="C131" s="922" t="s">
        <v>329</v>
      </c>
      <c r="D131" s="924"/>
      <c r="E131" s="923"/>
      <c r="F131" s="923"/>
      <c r="G131" s="923"/>
      <c r="H131" s="923"/>
      <c r="I131" s="923"/>
      <c r="J131" s="923"/>
      <c r="K131" s="923"/>
      <c r="L131" s="923"/>
      <c r="M131" s="923"/>
      <c r="N131" s="923"/>
      <c r="O131" s="923"/>
      <c r="P131" s="923"/>
      <c r="Q131" s="923"/>
      <c r="R131" s="923"/>
      <c r="S131" s="923"/>
      <c r="T131" s="923"/>
      <c r="U131" s="923"/>
      <c r="V131" s="923"/>
      <c r="W131" s="923"/>
      <c r="X131" s="923"/>
      <c r="Y131" s="923"/>
      <c r="Z131" s="923"/>
    </row>
    <row r="132" spans="2:26" ht="12.75">
      <c r="B132" s="922" t="s">
        <v>328</v>
      </c>
      <c r="C132" s="922" t="s">
        <v>327</v>
      </c>
      <c r="D132" s="924"/>
      <c r="E132" s="923"/>
      <c r="F132" s="923"/>
      <c r="G132" s="923"/>
      <c r="H132" s="923"/>
      <c r="I132" s="923"/>
      <c r="J132" s="923"/>
      <c r="K132" s="923"/>
      <c r="L132" s="923"/>
      <c r="M132" s="923"/>
      <c r="N132" s="923"/>
      <c r="O132" s="923"/>
      <c r="P132" s="923"/>
      <c r="Q132" s="923"/>
      <c r="R132" s="923"/>
      <c r="S132" s="923"/>
      <c r="T132" s="923"/>
      <c r="U132" s="923"/>
      <c r="V132" s="923"/>
      <c r="W132" s="923"/>
      <c r="X132" s="923"/>
      <c r="Y132" s="923"/>
      <c r="Z132" s="923"/>
    </row>
    <row r="133" spans="2:26" ht="12.75">
      <c r="B133" s="922" t="s">
        <v>326</v>
      </c>
      <c r="C133" s="922" t="s">
        <v>325</v>
      </c>
      <c r="D133" s="924"/>
      <c r="E133" s="923"/>
      <c r="F133" s="923"/>
      <c r="G133" s="923"/>
      <c r="H133" s="923"/>
      <c r="I133" s="923"/>
      <c r="J133" s="923"/>
      <c r="K133" s="923"/>
      <c r="L133" s="923"/>
      <c r="M133" s="923"/>
      <c r="N133" s="923"/>
      <c r="O133" s="923"/>
      <c r="P133" s="923"/>
      <c r="Q133" s="923"/>
      <c r="R133" s="923"/>
      <c r="S133" s="923"/>
      <c r="T133" s="923"/>
      <c r="U133" s="923"/>
      <c r="V133" s="923"/>
      <c r="W133" s="923"/>
      <c r="X133" s="923"/>
      <c r="Y133" s="923"/>
      <c r="Z133" s="923"/>
    </row>
    <row r="134" spans="2:26" ht="12.75">
      <c r="B134" s="922" t="s">
        <v>324</v>
      </c>
      <c r="C134" s="922" t="s">
        <v>323</v>
      </c>
      <c r="D134" s="924"/>
      <c r="E134" s="923"/>
      <c r="F134" s="923"/>
      <c r="G134" s="923"/>
      <c r="H134" s="923"/>
      <c r="I134" s="923"/>
      <c r="J134" s="923"/>
      <c r="K134" s="923"/>
      <c r="L134" s="923"/>
      <c r="M134" s="923"/>
      <c r="N134" s="923"/>
      <c r="O134" s="923"/>
      <c r="P134" s="923"/>
      <c r="Q134" s="923"/>
      <c r="R134" s="923"/>
      <c r="S134" s="923"/>
      <c r="T134" s="923"/>
      <c r="U134" s="923"/>
      <c r="V134" s="923"/>
      <c r="W134" s="923"/>
      <c r="X134" s="923"/>
      <c r="Y134" s="923"/>
      <c r="Z134" s="923"/>
    </row>
    <row r="135" spans="2:26" ht="12.75">
      <c r="B135" s="922" t="s">
        <v>322</v>
      </c>
      <c r="C135" s="922" t="s">
        <v>321</v>
      </c>
      <c r="D135" s="924"/>
      <c r="E135" s="923"/>
      <c r="F135" s="923"/>
      <c r="G135" s="923"/>
      <c r="H135" s="923"/>
      <c r="I135" s="923"/>
      <c r="J135" s="923"/>
      <c r="K135" s="923"/>
      <c r="L135" s="923"/>
      <c r="M135" s="923"/>
      <c r="N135" s="923"/>
      <c r="O135" s="923"/>
      <c r="P135" s="923"/>
      <c r="Q135" s="923"/>
      <c r="R135" s="923"/>
      <c r="S135" s="923"/>
      <c r="T135" s="923"/>
      <c r="U135" s="923"/>
      <c r="V135" s="923"/>
      <c r="W135" s="923"/>
      <c r="X135" s="923"/>
      <c r="Y135" s="923"/>
      <c r="Z135" s="923"/>
    </row>
    <row r="136" spans="2:26" ht="12.75">
      <c r="B136" s="922" t="s">
        <v>320</v>
      </c>
      <c r="C136" s="922" t="s">
        <v>319</v>
      </c>
      <c r="D136" s="924"/>
      <c r="E136" s="923"/>
      <c r="F136" s="923"/>
      <c r="G136" s="923"/>
      <c r="H136" s="923"/>
      <c r="I136" s="923"/>
      <c r="J136" s="923"/>
      <c r="K136" s="923"/>
      <c r="L136" s="923"/>
      <c r="M136" s="923"/>
      <c r="N136" s="923"/>
      <c r="O136" s="923"/>
      <c r="P136" s="923"/>
      <c r="Q136" s="923"/>
      <c r="R136" s="923"/>
      <c r="S136" s="923"/>
      <c r="T136" s="923"/>
      <c r="U136" s="923"/>
      <c r="V136" s="923"/>
      <c r="W136" s="923"/>
      <c r="X136" s="923"/>
      <c r="Y136" s="923"/>
      <c r="Z136" s="923"/>
    </row>
    <row r="137" spans="2:26" ht="12.75">
      <c r="B137" s="922" t="s">
        <v>318</v>
      </c>
      <c r="C137" s="922" t="s">
        <v>317</v>
      </c>
      <c r="D137" s="924"/>
      <c r="E137" s="923"/>
      <c r="F137" s="923"/>
      <c r="G137" s="923"/>
      <c r="H137" s="923"/>
      <c r="I137" s="923"/>
      <c r="J137" s="923"/>
      <c r="K137" s="923"/>
      <c r="L137" s="923"/>
      <c r="M137" s="923"/>
      <c r="N137" s="923"/>
      <c r="O137" s="923"/>
      <c r="P137" s="923"/>
      <c r="Q137" s="923"/>
      <c r="R137" s="923"/>
      <c r="S137" s="923"/>
      <c r="T137" s="923"/>
      <c r="U137" s="923"/>
      <c r="V137" s="923"/>
      <c r="W137" s="923"/>
      <c r="X137" s="923"/>
      <c r="Y137" s="923"/>
      <c r="Z137" s="923"/>
    </row>
    <row r="138" spans="2:26" ht="12.75">
      <c r="B138" s="922" t="s">
        <v>316</v>
      </c>
      <c r="C138" s="922" t="s">
        <v>315</v>
      </c>
      <c r="D138" s="924"/>
      <c r="E138" s="923"/>
      <c r="F138" s="923"/>
      <c r="G138" s="923"/>
      <c r="H138" s="923"/>
      <c r="I138" s="923"/>
      <c r="J138" s="923"/>
      <c r="K138" s="923"/>
      <c r="L138" s="923"/>
      <c r="M138" s="923"/>
      <c r="N138" s="923"/>
      <c r="O138" s="923"/>
      <c r="P138" s="923"/>
      <c r="Q138" s="923"/>
      <c r="R138" s="923"/>
      <c r="S138" s="923"/>
      <c r="T138" s="923"/>
      <c r="U138" s="923"/>
      <c r="V138" s="923"/>
      <c r="W138" s="923"/>
      <c r="X138" s="923"/>
      <c r="Y138" s="923"/>
      <c r="Z138" s="923"/>
    </row>
    <row r="139" spans="2:26" ht="12.75">
      <c r="B139" s="922" t="s">
        <v>314</v>
      </c>
      <c r="C139" s="922" t="s">
        <v>313</v>
      </c>
      <c r="D139" s="924"/>
      <c r="E139" s="923"/>
      <c r="F139" s="923"/>
      <c r="G139" s="923"/>
      <c r="H139" s="923"/>
      <c r="I139" s="923"/>
      <c r="J139" s="923"/>
      <c r="K139" s="923"/>
      <c r="L139" s="923"/>
      <c r="M139" s="923"/>
      <c r="N139" s="923"/>
      <c r="O139" s="923"/>
      <c r="P139" s="923"/>
      <c r="Q139" s="923"/>
      <c r="R139" s="923"/>
      <c r="S139" s="923"/>
      <c r="T139" s="923"/>
      <c r="U139" s="923"/>
      <c r="V139" s="923"/>
      <c r="W139" s="923"/>
      <c r="X139" s="923"/>
      <c r="Y139" s="923"/>
      <c r="Z139" s="923"/>
    </row>
    <row r="140" spans="2:26" ht="12.75">
      <c r="B140" s="922" t="s">
        <v>312</v>
      </c>
      <c r="C140" s="922" t="s">
        <v>311</v>
      </c>
      <c r="D140" s="924"/>
      <c r="E140" s="923"/>
      <c r="F140" s="923"/>
      <c r="G140" s="923"/>
      <c r="H140" s="923"/>
      <c r="I140" s="923"/>
      <c r="J140" s="923"/>
      <c r="K140" s="923"/>
      <c r="L140" s="923"/>
      <c r="M140" s="923"/>
      <c r="N140" s="923"/>
      <c r="O140" s="923"/>
      <c r="P140" s="923"/>
      <c r="Q140" s="923"/>
      <c r="R140" s="923"/>
      <c r="S140" s="923"/>
      <c r="T140" s="923"/>
      <c r="U140" s="923"/>
      <c r="V140" s="923"/>
      <c r="W140" s="923"/>
      <c r="X140" s="923"/>
      <c r="Y140" s="923"/>
      <c r="Z140" s="923"/>
    </row>
    <row r="141" spans="2:26" ht="12.75">
      <c r="B141" s="922" t="s">
        <v>310</v>
      </c>
      <c r="C141" s="922" t="s">
        <v>309</v>
      </c>
      <c r="D141" s="924"/>
      <c r="E141" s="923"/>
      <c r="F141" s="923"/>
      <c r="G141" s="923"/>
      <c r="H141" s="923"/>
      <c r="I141" s="923"/>
      <c r="J141" s="923"/>
      <c r="K141" s="923"/>
      <c r="L141" s="923"/>
      <c r="M141" s="923"/>
      <c r="N141" s="923"/>
      <c r="O141" s="923"/>
      <c r="P141" s="923"/>
      <c r="Q141" s="923"/>
      <c r="R141" s="923"/>
      <c r="S141" s="923"/>
      <c r="T141" s="923"/>
      <c r="U141" s="923"/>
      <c r="V141" s="923"/>
      <c r="W141" s="923"/>
      <c r="X141" s="923"/>
      <c r="Y141" s="923"/>
      <c r="Z141" s="923"/>
    </row>
    <row r="142" spans="2:26" ht="12.75">
      <c r="B142" s="922" t="s">
        <v>308</v>
      </c>
      <c r="C142" s="922" t="s">
        <v>307</v>
      </c>
      <c r="D142" s="924"/>
      <c r="E142" s="923"/>
      <c r="F142" s="923"/>
      <c r="G142" s="923"/>
      <c r="H142" s="923"/>
      <c r="I142" s="923"/>
      <c r="J142" s="923"/>
      <c r="K142" s="923"/>
      <c r="L142" s="923"/>
      <c r="M142" s="923"/>
      <c r="N142" s="923"/>
      <c r="O142" s="923"/>
      <c r="P142" s="923"/>
      <c r="Q142" s="923"/>
      <c r="R142" s="923"/>
      <c r="S142" s="923"/>
      <c r="T142" s="923"/>
      <c r="U142" s="923"/>
      <c r="V142" s="923"/>
      <c r="W142" s="923"/>
      <c r="X142" s="923"/>
      <c r="Y142" s="923"/>
      <c r="Z142" s="923"/>
    </row>
    <row r="143" spans="2:26" ht="12.75">
      <c r="B143" s="922" t="s">
        <v>306</v>
      </c>
      <c r="C143" s="922" t="s">
        <v>305</v>
      </c>
      <c r="D143" s="924"/>
      <c r="E143" s="923"/>
      <c r="F143" s="923"/>
      <c r="G143" s="923"/>
      <c r="H143" s="923"/>
      <c r="I143" s="923"/>
      <c r="J143" s="923"/>
      <c r="K143" s="923"/>
      <c r="L143" s="923"/>
      <c r="M143" s="923"/>
      <c r="N143" s="923"/>
      <c r="O143" s="923"/>
      <c r="P143" s="923"/>
      <c r="Q143" s="923"/>
      <c r="R143" s="923"/>
      <c r="S143" s="923"/>
      <c r="T143" s="923"/>
      <c r="U143" s="923"/>
      <c r="V143" s="923"/>
      <c r="W143" s="923"/>
      <c r="X143" s="923"/>
      <c r="Y143" s="923"/>
      <c r="Z143" s="923"/>
    </row>
    <row r="144" spans="2:26" ht="12.75">
      <c r="B144" s="922" t="s">
        <v>304</v>
      </c>
      <c r="C144" s="922" t="s">
        <v>303</v>
      </c>
      <c r="D144" s="924"/>
      <c r="E144" s="923"/>
      <c r="F144" s="923"/>
      <c r="G144" s="923"/>
      <c r="H144" s="923"/>
      <c r="I144" s="923"/>
      <c r="J144" s="923"/>
      <c r="K144" s="923"/>
      <c r="L144" s="923"/>
      <c r="M144" s="923"/>
      <c r="N144" s="923"/>
      <c r="O144" s="923"/>
      <c r="P144" s="923"/>
      <c r="Q144" s="923"/>
      <c r="R144" s="923"/>
      <c r="S144" s="923"/>
      <c r="T144" s="923"/>
      <c r="U144" s="923"/>
      <c r="V144" s="923"/>
      <c r="W144" s="923"/>
      <c r="X144" s="923"/>
      <c r="Y144" s="923"/>
      <c r="Z144" s="923"/>
    </row>
    <row r="145" spans="2:26" ht="12.75">
      <c r="B145" s="922" t="s">
        <v>302</v>
      </c>
      <c r="C145" s="922" t="s">
        <v>301</v>
      </c>
      <c r="D145" s="924"/>
      <c r="E145" s="923"/>
      <c r="F145" s="923"/>
      <c r="G145" s="923"/>
      <c r="H145" s="923"/>
      <c r="I145" s="923"/>
      <c r="J145" s="923"/>
      <c r="K145" s="923"/>
      <c r="L145" s="923"/>
      <c r="M145" s="923"/>
      <c r="N145" s="923"/>
      <c r="O145" s="923"/>
      <c r="P145" s="923"/>
      <c r="Q145" s="923"/>
      <c r="R145" s="923"/>
      <c r="S145" s="923"/>
      <c r="T145" s="923"/>
      <c r="U145" s="923"/>
      <c r="V145" s="923"/>
      <c r="W145" s="923"/>
      <c r="X145" s="923"/>
      <c r="Y145" s="923"/>
      <c r="Z145" s="923"/>
    </row>
    <row r="146" spans="2:26" ht="12.75">
      <c r="B146" s="922" t="s">
        <v>300</v>
      </c>
      <c r="C146" s="922" t="s">
        <v>299</v>
      </c>
      <c r="D146" s="924"/>
      <c r="E146" s="923"/>
      <c r="F146" s="923"/>
      <c r="G146" s="923"/>
      <c r="H146" s="923"/>
      <c r="I146" s="923"/>
      <c r="J146" s="923"/>
      <c r="K146" s="923"/>
      <c r="L146" s="923"/>
      <c r="M146" s="923"/>
      <c r="N146" s="923"/>
      <c r="O146" s="923"/>
      <c r="P146" s="923"/>
      <c r="Q146" s="923"/>
      <c r="R146" s="923"/>
      <c r="S146" s="923"/>
      <c r="T146" s="923"/>
      <c r="U146" s="923"/>
      <c r="V146" s="923"/>
      <c r="W146" s="923"/>
      <c r="X146" s="923"/>
      <c r="Y146" s="923"/>
      <c r="Z146" s="923"/>
    </row>
    <row r="147" spans="2:26" ht="12.75">
      <c r="B147" s="922" t="s">
        <v>298</v>
      </c>
      <c r="C147" s="922" t="s">
        <v>297</v>
      </c>
      <c r="D147" s="924"/>
      <c r="E147" s="923"/>
      <c r="F147" s="923"/>
      <c r="G147" s="923"/>
      <c r="H147" s="923"/>
      <c r="I147" s="923"/>
      <c r="J147" s="923"/>
      <c r="K147" s="923"/>
      <c r="L147" s="923"/>
      <c r="M147" s="923"/>
      <c r="N147" s="923"/>
      <c r="O147" s="923"/>
      <c r="P147" s="923"/>
      <c r="Q147" s="923"/>
      <c r="R147" s="923"/>
      <c r="S147" s="923"/>
      <c r="T147" s="923"/>
      <c r="U147" s="923"/>
      <c r="V147" s="923"/>
      <c r="W147" s="923"/>
      <c r="X147" s="923"/>
      <c r="Y147" s="923"/>
      <c r="Z147" s="923"/>
    </row>
    <row r="148" spans="2:26" ht="12.75">
      <c r="B148" s="922" t="s">
        <v>296</v>
      </c>
      <c r="C148" s="922" t="s">
        <v>295</v>
      </c>
      <c r="D148" s="924"/>
      <c r="E148" s="923"/>
      <c r="F148" s="923"/>
      <c r="G148" s="923"/>
      <c r="H148" s="923"/>
      <c r="I148" s="923"/>
      <c r="J148" s="923"/>
      <c r="K148" s="923"/>
      <c r="L148" s="923"/>
      <c r="M148" s="923"/>
      <c r="N148" s="923"/>
      <c r="O148" s="923"/>
      <c r="P148" s="923"/>
      <c r="Q148" s="923"/>
      <c r="R148" s="923"/>
      <c r="S148" s="923"/>
      <c r="T148" s="923"/>
      <c r="U148" s="923"/>
      <c r="V148" s="923"/>
      <c r="W148" s="923"/>
      <c r="X148" s="923"/>
      <c r="Y148" s="923"/>
      <c r="Z148" s="923"/>
    </row>
    <row r="149" spans="2:26" ht="12.75">
      <c r="B149" s="922" t="s">
        <v>294</v>
      </c>
      <c r="C149" s="922" t="s">
        <v>293</v>
      </c>
      <c r="D149" s="924"/>
      <c r="E149" s="923"/>
      <c r="F149" s="923"/>
      <c r="G149" s="923"/>
      <c r="H149" s="923"/>
      <c r="I149" s="923"/>
      <c r="J149" s="923"/>
      <c r="K149" s="923"/>
      <c r="L149" s="923"/>
      <c r="M149" s="923"/>
      <c r="N149" s="923"/>
      <c r="O149" s="923"/>
      <c r="P149" s="923"/>
      <c r="Q149" s="923"/>
      <c r="R149" s="923"/>
      <c r="S149" s="923"/>
      <c r="T149" s="923"/>
      <c r="U149" s="923"/>
      <c r="V149" s="923"/>
      <c r="W149" s="923"/>
      <c r="X149" s="923"/>
      <c r="Y149" s="923"/>
      <c r="Z149" s="923"/>
    </row>
    <row r="150" spans="2:26" ht="12.75">
      <c r="B150" s="922" t="s">
        <v>292</v>
      </c>
      <c r="C150" s="922" t="s">
        <v>291</v>
      </c>
      <c r="D150" s="924"/>
      <c r="E150" s="923"/>
      <c r="F150" s="923"/>
      <c r="G150" s="923"/>
      <c r="H150" s="923"/>
      <c r="I150" s="923"/>
      <c r="J150" s="923"/>
      <c r="K150" s="923"/>
      <c r="L150" s="923"/>
      <c r="M150" s="923"/>
      <c r="N150" s="923"/>
      <c r="O150" s="923"/>
      <c r="P150" s="923"/>
      <c r="Q150" s="923"/>
      <c r="R150" s="923"/>
      <c r="S150" s="923"/>
      <c r="T150" s="923"/>
      <c r="U150" s="923"/>
      <c r="V150" s="923"/>
      <c r="W150" s="923"/>
      <c r="X150" s="923"/>
      <c r="Y150" s="923"/>
      <c r="Z150" s="923"/>
    </row>
    <row r="151" spans="2:26" ht="12.75">
      <c r="B151" s="922" t="s">
        <v>290</v>
      </c>
      <c r="C151" s="922" t="s">
        <v>289</v>
      </c>
      <c r="D151" s="924"/>
      <c r="E151" s="923"/>
      <c r="F151" s="923"/>
      <c r="G151" s="923"/>
      <c r="H151" s="923"/>
      <c r="I151" s="923"/>
      <c r="J151" s="923"/>
      <c r="K151" s="923"/>
      <c r="L151" s="923"/>
      <c r="M151" s="923"/>
      <c r="N151" s="923"/>
      <c r="O151" s="923"/>
      <c r="P151" s="923"/>
      <c r="Q151" s="923"/>
      <c r="R151" s="923"/>
      <c r="S151" s="923"/>
      <c r="T151" s="923"/>
      <c r="U151" s="923"/>
      <c r="V151" s="923"/>
      <c r="W151" s="923"/>
      <c r="X151" s="923"/>
      <c r="Y151" s="923"/>
      <c r="Z151" s="923"/>
    </row>
    <row r="152" spans="2:26" ht="12.75">
      <c r="B152" s="922" t="s">
        <v>288</v>
      </c>
      <c r="C152" s="922" t="s">
        <v>287</v>
      </c>
      <c r="D152" s="924"/>
      <c r="E152" s="923"/>
      <c r="F152" s="923"/>
      <c r="G152" s="923"/>
      <c r="H152" s="923"/>
      <c r="I152" s="923"/>
      <c r="J152" s="923"/>
      <c r="K152" s="923"/>
      <c r="L152" s="923"/>
      <c r="M152" s="923"/>
      <c r="N152" s="923"/>
      <c r="O152" s="923"/>
      <c r="P152" s="923"/>
      <c r="Q152" s="923"/>
      <c r="R152" s="923"/>
      <c r="S152" s="923"/>
      <c r="T152" s="923"/>
      <c r="U152" s="923"/>
      <c r="V152" s="923"/>
      <c r="W152" s="923"/>
      <c r="X152" s="923"/>
      <c r="Y152" s="923"/>
      <c r="Z152" s="923"/>
    </row>
    <row r="153" spans="2:26" ht="12.75">
      <c r="B153" s="922" t="s">
        <v>286</v>
      </c>
      <c r="C153" s="922" t="s">
        <v>285</v>
      </c>
      <c r="D153" s="924"/>
      <c r="E153" s="923"/>
      <c r="F153" s="923"/>
      <c r="G153" s="923"/>
      <c r="H153" s="923"/>
      <c r="I153" s="923"/>
      <c r="J153" s="923"/>
      <c r="K153" s="923"/>
      <c r="L153" s="923"/>
      <c r="M153" s="923"/>
      <c r="N153" s="923"/>
      <c r="O153" s="923"/>
      <c r="P153" s="923"/>
      <c r="Q153" s="923"/>
      <c r="R153" s="923"/>
      <c r="S153" s="923"/>
      <c r="T153" s="923"/>
      <c r="U153" s="923"/>
      <c r="V153" s="923"/>
      <c r="W153" s="923"/>
      <c r="X153" s="923"/>
      <c r="Y153" s="923"/>
      <c r="Z153" s="923"/>
    </row>
    <row r="154" spans="2:26" ht="12.75">
      <c r="B154" s="922" t="s">
        <v>284</v>
      </c>
      <c r="C154" s="922" t="s">
        <v>283</v>
      </c>
      <c r="D154" s="924"/>
      <c r="E154" s="923"/>
      <c r="F154" s="923"/>
      <c r="G154" s="923"/>
      <c r="H154" s="923"/>
      <c r="I154" s="923"/>
      <c r="J154" s="923"/>
      <c r="K154" s="923"/>
      <c r="L154" s="923"/>
      <c r="M154" s="923"/>
      <c r="N154" s="923"/>
      <c r="O154" s="923"/>
      <c r="P154" s="923"/>
      <c r="Q154" s="923"/>
      <c r="R154" s="923"/>
      <c r="S154" s="923"/>
      <c r="T154" s="923"/>
      <c r="U154" s="923"/>
      <c r="V154" s="923"/>
      <c r="W154" s="923"/>
      <c r="X154" s="923"/>
      <c r="Y154" s="923"/>
      <c r="Z154" s="923"/>
    </row>
    <row r="155" spans="2:26" ht="12.75">
      <c r="B155" s="922" t="s">
        <v>282</v>
      </c>
      <c r="C155" s="922" t="s">
        <v>281</v>
      </c>
      <c r="D155" s="924"/>
      <c r="E155" s="923"/>
      <c r="F155" s="923"/>
      <c r="G155" s="923"/>
      <c r="H155" s="923"/>
      <c r="I155" s="923"/>
      <c r="J155" s="923"/>
      <c r="K155" s="923"/>
      <c r="L155" s="923"/>
      <c r="M155" s="923"/>
      <c r="N155" s="923"/>
      <c r="O155" s="923"/>
      <c r="P155" s="923"/>
      <c r="Q155" s="923"/>
      <c r="R155" s="923"/>
      <c r="S155" s="923"/>
      <c r="T155" s="923"/>
      <c r="U155" s="923"/>
      <c r="V155" s="923"/>
      <c r="W155" s="923"/>
      <c r="X155" s="923"/>
      <c r="Y155" s="923"/>
      <c r="Z155" s="923"/>
    </row>
    <row r="156" spans="2:26" ht="12.75">
      <c r="B156" s="922" t="s">
        <v>280</v>
      </c>
      <c r="C156" s="922" t="s">
        <v>279</v>
      </c>
      <c r="D156" s="924"/>
      <c r="E156" s="923"/>
      <c r="F156" s="923"/>
      <c r="G156" s="923"/>
      <c r="H156" s="923"/>
      <c r="I156" s="923"/>
      <c r="J156" s="923"/>
      <c r="K156" s="923"/>
      <c r="L156" s="923"/>
      <c r="M156" s="923"/>
      <c r="N156" s="923"/>
      <c r="O156" s="923"/>
      <c r="P156" s="923"/>
      <c r="Q156" s="923"/>
      <c r="R156" s="923"/>
      <c r="S156" s="923"/>
      <c r="T156" s="923"/>
      <c r="U156" s="923"/>
      <c r="V156" s="923"/>
      <c r="W156" s="923"/>
      <c r="X156" s="923"/>
      <c r="Y156" s="923"/>
      <c r="Z156" s="923"/>
    </row>
    <row r="157" spans="2:26" ht="12.75">
      <c r="B157" s="922" t="s">
        <v>278</v>
      </c>
      <c r="C157" s="922" t="s">
        <v>277</v>
      </c>
      <c r="D157" s="924"/>
      <c r="E157" s="923"/>
      <c r="F157" s="923"/>
      <c r="G157" s="923"/>
      <c r="H157" s="923"/>
      <c r="I157" s="923"/>
      <c r="J157" s="923"/>
      <c r="K157" s="923"/>
      <c r="L157" s="923"/>
      <c r="M157" s="923"/>
      <c r="N157" s="923"/>
      <c r="O157" s="923"/>
      <c r="P157" s="923"/>
      <c r="Q157" s="923"/>
      <c r="R157" s="923"/>
      <c r="S157" s="923"/>
      <c r="T157" s="923"/>
      <c r="U157" s="923"/>
      <c r="V157" s="923"/>
      <c r="W157" s="923"/>
      <c r="X157" s="923"/>
      <c r="Y157" s="923"/>
      <c r="Z157" s="923"/>
    </row>
    <row r="158" spans="2:26" ht="12.75">
      <c r="B158" s="922" t="s">
        <v>276</v>
      </c>
      <c r="C158" s="922" t="s">
        <v>275</v>
      </c>
      <c r="D158" s="924"/>
      <c r="E158" s="923"/>
      <c r="F158" s="923"/>
      <c r="G158" s="923"/>
      <c r="H158" s="923"/>
      <c r="I158" s="923"/>
      <c r="J158" s="923"/>
      <c r="K158" s="923"/>
      <c r="L158" s="923"/>
      <c r="M158" s="923"/>
      <c r="N158" s="923"/>
      <c r="O158" s="923"/>
      <c r="P158" s="923"/>
      <c r="Q158" s="923"/>
      <c r="R158" s="923"/>
      <c r="S158" s="923"/>
      <c r="T158" s="923"/>
      <c r="U158" s="923"/>
      <c r="V158" s="923"/>
      <c r="W158" s="923"/>
      <c r="X158" s="923"/>
      <c r="Y158" s="923"/>
      <c r="Z158" s="923"/>
    </row>
    <row r="159" spans="2:26" ht="12.75">
      <c r="B159" s="922" t="s">
        <v>274</v>
      </c>
      <c r="C159" s="922" t="s">
        <v>273</v>
      </c>
      <c r="D159" s="924"/>
      <c r="E159" s="923"/>
      <c r="F159" s="923"/>
      <c r="G159" s="923"/>
      <c r="H159" s="923"/>
      <c r="I159" s="923"/>
      <c r="J159" s="923"/>
      <c r="K159" s="923"/>
      <c r="L159" s="923"/>
      <c r="M159" s="923"/>
      <c r="N159" s="923"/>
      <c r="O159" s="923"/>
      <c r="P159" s="923"/>
      <c r="Q159" s="923"/>
      <c r="R159" s="923"/>
      <c r="S159" s="923"/>
      <c r="T159" s="923"/>
      <c r="U159" s="923"/>
      <c r="V159" s="923"/>
      <c r="W159" s="923"/>
      <c r="X159" s="923"/>
      <c r="Y159" s="923"/>
      <c r="Z159" s="923"/>
    </row>
    <row r="160" spans="2:26" ht="12.75">
      <c r="B160" s="922" t="s">
        <v>272</v>
      </c>
      <c r="C160" s="922" t="s">
        <v>271</v>
      </c>
      <c r="D160" s="924"/>
      <c r="E160" s="923"/>
      <c r="F160" s="923"/>
      <c r="G160" s="923"/>
      <c r="H160" s="923"/>
      <c r="I160" s="923"/>
      <c r="J160" s="923"/>
      <c r="K160" s="923"/>
      <c r="L160" s="923"/>
      <c r="M160" s="923"/>
      <c r="N160" s="923"/>
      <c r="O160" s="923"/>
      <c r="P160" s="923"/>
      <c r="Q160" s="923"/>
      <c r="R160" s="923"/>
      <c r="S160" s="923"/>
      <c r="T160" s="923"/>
      <c r="U160" s="923"/>
      <c r="V160" s="923"/>
      <c r="W160" s="923"/>
      <c r="X160" s="923"/>
      <c r="Y160" s="923"/>
      <c r="Z160" s="923"/>
    </row>
    <row r="161" spans="2:26" ht="12.75">
      <c r="B161" s="922" t="s">
        <v>270</v>
      </c>
      <c r="C161" s="922" t="s">
        <v>269</v>
      </c>
      <c r="D161" s="924"/>
      <c r="E161" s="923"/>
      <c r="F161" s="923"/>
      <c r="G161" s="923"/>
      <c r="H161" s="923"/>
      <c r="I161" s="923"/>
      <c r="J161" s="923"/>
      <c r="K161" s="923"/>
      <c r="L161" s="923"/>
      <c r="M161" s="923"/>
      <c r="N161" s="923"/>
      <c r="O161" s="923"/>
      <c r="P161" s="923"/>
      <c r="Q161" s="923"/>
      <c r="R161" s="923"/>
      <c r="S161" s="923"/>
      <c r="T161" s="923"/>
      <c r="U161" s="923"/>
      <c r="V161" s="923"/>
      <c r="W161" s="923"/>
      <c r="X161" s="923"/>
      <c r="Y161" s="923"/>
      <c r="Z161" s="923"/>
    </row>
    <row r="162" spans="2:26" ht="12.75">
      <c r="B162" s="922" t="s">
        <v>268</v>
      </c>
      <c r="C162" s="922" t="s">
        <v>267</v>
      </c>
      <c r="D162" s="924"/>
      <c r="E162" s="923"/>
      <c r="F162" s="923"/>
      <c r="G162" s="923"/>
      <c r="H162" s="923"/>
      <c r="I162" s="923"/>
      <c r="J162" s="923"/>
      <c r="K162" s="923"/>
      <c r="L162" s="923"/>
      <c r="M162" s="923"/>
      <c r="N162" s="923"/>
      <c r="O162" s="923"/>
      <c r="P162" s="923"/>
      <c r="Q162" s="923"/>
      <c r="R162" s="923"/>
      <c r="S162" s="923"/>
      <c r="T162" s="923"/>
      <c r="U162" s="923"/>
      <c r="V162" s="923"/>
      <c r="W162" s="923"/>
      <c r="X162" s="923"/>
      <c r="Y162" s="923"/>
      <c r="Z162" s="923"/>
    </row>
    <row r="163" spans="2:26" ht="12.75">
      <c r="B163" s="922" t="s">
        <v>266</v>
      </c>
      <c r="C163" s="922" t="s">
        <v>265</v>
      </c>
      <c r="D163" s="924"/>
      <c r="E163" s="923"/>
      <c r="F163" s="923"/>
      <c r="G163" s="923"/>
      <c r="H163" s="923"/>
      <c r="I163" s="923"/>
      <c r="J163" s="923"/>
      <c r="K163" s="923"/>
      <c r="L163" s="923"/>
      <c r="M163" s="923"/>
      <c r="N163" s="923"/>
      <c r="O163" s="923"/>
      <c r="P163" s="923"/>
      <c r="Q163" s="923"/>
      <c r="R163" s="923"/>
      <c r="S163" s="923"/>
      <c r="T163" s="923"/>
      <c r="U163" s="923"/>
      <c r="V163" s="923"/>
      <c r="W163" s="923"/>
      <c r="X163" s="923"/>
      <c r="Y163" s="923"/>
      <c r="Z163" s="923"/>
    </row>
    <row r="164" spans="2:26" ht="12.75">
      <c r="B164" s="922" t="s">
        <v>264</v>
      </c>
      <c r="C164" s="922" t="s">
        <v>263</v>
      </c>
      <c r="D164" s="924"/>
      <c r="E164" s="923"/>
      <c r="F164" s="923"/>
      <c r="G164" s="923"/>
      <c r="H164" s="923"/>
      <c r="I164" s="923"/>
      <c r="J164" s="923"/>
      <c r="K164" s="923"/>
      <c r="L164" s="923"/>
      <c r="M164" s="923"/>
      <c r="N164" s="923"/>
      <c r="O164" s="923"/>
      <c r="P164" s="923"/>
      <c r="Q164" s="923"/>
      <c r="R164" s="923"/>
      <c r="S164" s="923"/>
      <c r="T164" s="923"/>
      <c r="U164" s="923"/>
      <c r="V164" s="923"/>
      <c r="W164" s="923"/>
      <c r="X164" s="923"/>
      <c r="Y164" s="923"/>
      <c r="Z164" s="923"/>
    </row>
    <row r="165" spans="2:26" ht="12.75">
      <c r="B165" s="922" t="s">
        <v>262</v>
      </c>
      <c r="C165" s="922" t="s">
        <v>261</v>
      </c>
      <c r="D165" s="924"/>
      <c r="E165" s="923"/>
      <c r="F165" s="923"/>
      <c r="G165" s="923"/>
      <c r="H165" s="923"/>
      <c r="I165" s="923"/>
      <c r="J165" s="923"/>
      <c r="K165" s="923"/>
      <c r="L165" s="923"/>
      <c r="M165" s="923"/>
      <c r="N165" s="923"/>
      <c r="O165" s="923"/>
      <c r="P165" s="923"/>
      <c r="Q165" s="923"/>
      <c r="R165" s="923"/>
      <c r="S165" s="923"/>
      <c r="T165" s="923"/>
      <c r="U165" s="923"/>
      <c r="V165" s="923"/>
      <c r="W165" s="923"/>
      <c r="X165" s="923"/>
      <c r="Y165" s="923"/>
      <c r="Z165" s="923"/>
    </row>
    <row r="166" spans="2:26" ht="12.75">
      <c r="B166" s="922" t="s">
        <v>260</v>
      </c>
      <c r="C166" s="922" t="s">
        <v>259</v>
      </c>
      <c r="D166" s="924"/>
      <c r="E166" s="923"/>
      <c r="F166" s="923"/>
      <c r="G166" s="923"/>
      <c r="H166" s="923"/>
      <c r="I166" s="923"/>
      <c r="J166" s="923"/>
      <c r="K166" s="923"/>
      <c r="L166" s="923"/>
      <c r="M166" s="923"/>
      <c r="N166" s="923"/>
      <c r="O166" s="923"/>
      <c r="P166" s="923"/>
      <c r="Q166" s="923"/>
      <c r="R166" s="923"/>
      <c r="S166" s="923"/>
      <c r="T166" s="923"/>
      <c r="U166" s="923"/>
      <c r="V166" s="923"/>
      <c r="W166" s="923"/>
      <c r="X166" s="923"/>
      <c r="Y166" s="923"/>
      <c r="Z166" s="923"/>
    </row>
    <row r="167" spans="2:26" ht="12.75">
      <c r="B167" s="922" t="s">
        <v>258</v>
      </c>
      <c r="C167" s="922" t="s">
        <v>257</v>
      </c>
      <c r="D167" s="924"/>
      <c r="E167" s="923"/>
      <c r="F167" s="923"/>
      <c r="G167" s="923"/>
      <c r="H167" s="923"/>
      <c r="I167" s="923"/>
      <c r="J167" s="923"/>
      <c r="K167" s="923"/>
      <c r="L167" s="923"/>
      <c r="M167" s="923"/>
      <c r="N167" s="923"/>
      <c r="O167" s="923"/>
      <c r="P167" s="923"/>
      <c r="Q167" s="923"/>
      <c r="R167" s="923"/>
      <c r="S167" s="923"/>
      <c r="T167" s="923"/>
      <c r="U167" s="923"/>
      <c r="V167" s="923"/>
      <c r="W167" s="923"/>
      <c r="X167" s="923"/>
      <c r="Y167" s="923"/>
      <c r="Z167" s="923"/>
    </row>
    <row r="168" spans="2:26" ht="12.75">
      <c r="B168" s="922" t="s">
        <v>256</v>
      </c>
      <c r="C168" s="922" t="s">
        <v>255</v>
      </c>
      <c r="D168" s="924"/>
      <c r="E168" s="923"/>
      <c r="F168" s="923"/>
      <c r="G168" s="923"/>
      <c r="H168" s="923"/>
      <c r="I168" s="923"/>
      <c r="J168" s="923"/>
      <c r="K168" s="923"/>
      <c r="L168" s="923"/>
      <c r="M168" s="923"/>
      <c r="N168" s="923"/>
      <c r="O168" s="923"/>
      <c r="P168" s="923"/>
      <c r="Q168" s="923"/>
      <c r="R168" s="923"/>
      <c r="S168" s="923"/>
      <c r="T168" s="923"/>
      <c r="U168" s="923"/>
      <c r="V168" s="923"/>
      <c r="W168" s="923"/>
      <c r="X168" s="923"/>
      <c r="Y168" s="923"/>
      <c r="Z168" s="923"/>
    </row>
    <row r="169" spans="2:26" ht="12.75">
      <c r="B169" s="922" t="s">
        <v>254</v>
      </c>
      <c r="C169" s="922" t="s">
        <v>253</v>
      </c>
      <c r="D169" s="924"/>
      <c r="E169" s="923"/>
      <c r="F169" s="923"/>
      <c r="G169" s="923"/>
      <c r="H169" s="923"/>
      <c r="I169" s="923"/>
      <c r="J169" s="923"/>
      <c r="K169" s="923"/>
      <c r="L169" s="923"/>
      <c r="M169" s="923"/>
      <c r="N169" s="923"/>
      <c r="O169" s="923"/>
      <c r="P169" s="923"/>
      <c r="Q169" s="923"/>
      <c r="R169" s="923"/>
      <c r="S169" s="923"/>
      <c r="T169" s="923"/>
      <c r="U169" s="923"/>
      <c r="V169" s="923"/>
      <c r="W169" s="923"/>
      <c r="X169" s="923"/>
      <c r="Y169" s="923"/>
      <c r="Z169" s="923"/>
    </row>
    <row r="170" spans="2:26" ht="12.75">
      <c r="B170" s="922" t="s">
        <v>252</v>
      </c>
      <c r="C170" s="922" t="s">
        <v>251</v>
      </c>
      <c r="D170" s="924"/>
      <c r="E170" s="923"/>
      <c r="F170" s="923"/>
      <c r="G170" s="923"/>
      <c r="H170" s="923"/>
      <c r="I170" s="923"/>
      <c r="J170" s="923"/>
      <c r="K170" s="923"/>
      <c r="L170" s="923"/>
      <c r="M170" s="923"/>
      <c r="N170" s="923"/>
      <c r="O170" s="923"/>
      <c r="P170" s="923"/>
      <c r="Q170" s="923"/>
      <c r="R170" s="923"/>
      <c r="S170" s="923"/>
      <c r="T170" s="923"/>
      <c r="U170" s="923"/>
      <c r="V170" s="923"/>
      <c r="W170" s="923"/>
      <c r="X170" s="923"/>
      <c r="Y170" s="923"/>
      <c r="Z170" s="923"/>
    </row>
    <row r="171" spans="2:26" ht="12.75">
      <c r="B171" s="922" t="s">
        <v>250</v>
      </c>
      <c r="C171" s="922" t="s">
        <v>249</v>
      </c>
      <c r="D171" s="924"/>
      <c r="E171" s="923"/>
      <c r="F171" s="923"/>
      <c r="G171" s="923"/>
      <c r="H171" s="923"/>
      <c r="I171" s="923"/>
      <c r="J171" s="923"/>
      <c r="K171" s="923"/>
      <c r="L171" s="923"/>
      <c r="M171" s="923"/>
      <c r="N171" s="923"/>
      <c r="O171" s="923"/>
      <c r="P171" s="923"/>
      <c r="Q171" s="923"/>
      <c r="R171" s="923"/>
      <c r="S171" s="923"/>
      <c r="T171" s="923"/>
      <c r="U171" s="923"/>
      <c r="V171" s="923"/>
      <c r="W171" s="923"/>
      <c r="X171" s="923"/>
      <c r="Y171" s="923"/>
      <c r="Z171" s="923"/>
    </row>
    <row r="172" spans="2:26" ht="12.75">
      <c r="B172" s="922" t="s">
        <v>248</v>
      </c>
      <c r="C172" s="922" t="s">
        <v>247</v>
      </c>
      <c r="D172" s="924"/>
      <c r="E172" s="923"/>
      <c r="F172" s="923"/>
      <c r="G172" s="923"/>
      <c r="H172" s="923"/>
      <c r="I172" s="923"/>
      <c r="J172" s="923"/>
      <c r="K172" s="923"/>
      <c r="L172" s="923"/>
      <c r="M172" s="923"/>
      <c r="N172" s="923"/>
      <c r="O172" s="923"/>
      <c r="P172" s="923"/>
      <c r="Q172" s="923"/>
      <c r="R172" s="923"/>
      <c r="S172" s="923"/>
      <c r="T172" s="923"/>
      <c r="U172" s="923"/>
      <c r="V172" s="923"/>
      <c r="W172" s="923"/>
      <c r="X172" s="923"/>
      <c r="Y172" s="923"/>
      <c r="Z172" s="923"/>
    </row>
    <row r="173" spans="2:26" ht="12.75">
      <c r="B173" s="922" t="s">
        <v>246</v>
      </c>
      <c r="C173" s="922" t="s">
        <v>245</v>
      </c>
      <c r="D173" s="924"/>
      <c r="E173" s="923"/>
      <c r="F173" s="923"/>
      <c r="G173" s="923"/>
      <c r="H173" s="923"/>
      <c r="I173" s="923"/>
      <c r="J173" s="923"/>
      <c r="K173" s="923"/>
      <c r="L173" s="923"/>
      <c r="M173" s="923"/>
      <c r="N173" s="923"/>
      <c r="O173" s="923"/>
      <c r="P173" s="923"/>
      <c r="Q173" s="923"/>
      <c r="R173" s="923"/>
      <c r="S173" s="923"/>
      <c r="T173" s="923"/>
      <c r="U173" s="923"/>
      <c r="V173" s="923"/>
      <c r="W173" s="923"/>
      <c r="X173" s="923"/>
      <c r="Y173" s="923"/>
      <c r="Z173" s="923"/>
    </row>
    <row r="174" spans="2:26" ht="12.75">
      <c r="B174" s="922" t="s">
        <v>244</v>
      </c>
      <c r="C174" s="922" t="s">
        <v>243</v>
      </c>
      <c r="D174" s="924"/>
      <c r="E174" s="923"/>
      <c r="F174" s="923"/>
      <c r="G174" s="923"/>
      <c r="H174" s="923"/>
      <c r="I174" s="923"/>
      <c r="J174" s="923"/>
      <c r="K174" s="923"/>
      <c r="L174" s="923"/>
      <c r="M174" s="923"/>
      <c r="N174" s="923"/>
      <c r="O174" s="923"/>
      <c r="P174" s="923"/>
      <c r="Q174" s="923"/>
      <c r="R174" s="923"/>
      <c r="S174" s="923"/>
      <c r="T174" s="923"/>
      <c r="U174" s="923"/>
      <c r="V174" s="923"/>
      <c r="W174" s="923"/>
      <c r="X174" s="923"/>
      <c r="Y174" s="923"/>
      <c r="Z174" s="923"/>
    </row>
    <row r="175" spans="2:26" ht="12.75">
      <c r="B175" s="922" t="s">
        <v>242</v>
      </c>
      <c r="C175" s="922" t="s">
        <v>241</v>
      </c>
      <c r="D175" s="924"/>
      <c r="E175" s="923"/>
      <c r="F175" s="923"/>
      <c r="G175" s="923"/>
      <c r="H175" s="923"/>
      <c r="I175" s="923"/>
      <c r="J175" s="923"/>
      <c r="K175" s="923"/>
      <c r="L175" s="923"/>
      <c r="M175" s="923"/>
      <c r="N175" s="923"/>
      <c r="O175" s="923"/>
      <c r="P175" s="923"/>
      <c r="Q175" s="923"/>
      <c r="R175" s="923"/>
      <c r="S175" s="923"/>
      <c r="T175" s="923"/>
      <c r="U175" s="923"/>
      <c r="V175" s="923"/>
      <c r="W175" s="923"/>
      <c r="X175" s="923"/>
      <c r="Y175" s="923"/>
      <c r="Z175" s="923"/>
    </row>
    <row r="176" spans="2:26" ht="12.75">
      <c r="B176" s="922" t="s">
        <v>240</v>
      </c>
      <c r="C176" s="922" t="s">
        <v>239</v>
      </c>
      <c r="D176" s="924"/>
      <c r="E176" s="923"/>
      <c r="F176" s="923"/>
      <c r="G176" s="923"/>
      <c r="H176" s="923"/>
      <c r="I176" s="923"/>
      <c r="J176" s="923"/>
      <c r="K176" s="923"/>
      <c r="L176" s="923"/>
      <c r="M176" s="923"/>
      <c r="N176" s="923"/>
      <c r="O176" s="923"/>
      <c r="P176" s="923"/>
      <c r="Q176" s="923"/>
      <c r="R176" s="923"/>
      <c r="S176" s="923"/>
      <c r="T176" s="923"/>
      <c r="U176" s="923"/>
      <c r="V176" s="923"/>
      <c r="W176" s="923"/>
      <c r="X176" s="923"/>
      <c r="Y176" s="923"/>
      <c r="Z176" s="923"/>
    </row>
    <row r="177" spans="2:26" ht="12.75">
      <c r="B177" s="922" t="s">
        <v>238</v>
      </c>
      <c r="C177" s="922" t="s">
        <v>237</v>
      </c>
      <c r="D177" s="924"/>
      <c r="E177" s="923"/>
      <c r="F177" s="923"/>
      <c r="G177" s="923"/>
      <c r="H177" s="923"/>
      <c r="I177" s="923"/>
      <c r="J177" s="923"/>
      <c r="K177" s="923"/>
      <c r="L177" s="923"/>
      <c r="M177" s="923"/>
      <c r="N177" s="923"/>
      <c r="O177" s="923"/>
      <c r="P177" s="923"/>
      <c r="Q177" s="923"/>
      <c r="R177" s="923"/>
      <c r="S177" s="923"/>
      <c r="T177" s="923"/>
      <c r="U177" s="923"/>
      <c r="V177" s="923"/>
      <c r="W177" s="923"/>
      <c r="X177" s="923"/>
      <c r="Y177" s="923"/>
      <c r="Z177" s="923"/>
    </row>
    <row r="178" spans="2:26" ht="12.75">
      <c r="B178" s="922" t="s">
        <v>236</v>
      </c>
      <c r="C178" s="922" t="s">
        <v>235</v>
      </c>
      <c r="D178" s="924"/>
      <c r="E178" s="923"/>
      <c r="F178" s="923"/>
      <c r="G178" s="923"/>
      <c r="H178" s="923"/>
      <c r="I178" s="923"/>
      <c r="J178" s="923"/>
      <c r="K178" s="923"/>
      <c r="L178" s="923"/>
      <c r="M178" s="923"/>
      <c r="N178" s="923"/>
      <c r="O178" s="923"/>
      <c r="P178" s="923"/>
      <c r="Q178" s="923"/>
      <c r="R178" s="923"/>
      <c r="S178" s="923"/>
      <c r="T178" s="923"/>
      <c r="U178" s="923"/>
      <c r="V178" s="923"/>
      <c r="W178" s="923"/>
      <c r="X178" s="923"/>
      <c r="Y178" s="923"/>
      <c r="Z178" s="923"/>
    </row>
    <row r="179" spans="2:26" ht="12.75">
      <c r="B179" s="922" t="s">
        <v>234</v>
      </c>
      <c r="C179" s="922" t="s">
        <v>233</v>
      </c>
      <c r="D179" s="924"/>
      <c r="E179" s="923"/>
      <c r="F179" s="923"/>
      <c r="G179" s="923"/>
      <c r="H179" s="923"/>
      <c r="I179" s="923"/>
      <c r="J179" s="923"/>
      <c r="K179" s="923"/>
      <c r="L179" s="923"/>
      <c r="M179" s="923"/>
      <c r="N179" s="923"/>
      <c r="O179" s="923"/>
      <c r="P179" s="923"/>
      <c r="Q179" s="923"/>
      <c r="R179" s="923"/>
      <c r="S179" s="923"/>
      <c r="T179" s="923"/>
      <c r="U179" s="923"/>
      <c r="V179" s="923"/>
      <c r="W179" s="923"/>
      <c r="X179" s="923"/>
      <c r="Y179" s="923"/>
      <c r="Z179" s="923"/>
    </row>
    <row r="180" spans="2:26" ht="12.75">
      <c r="B180" s="922" t="s">
        <v>232</v>
      </c>
      <c r="C180" s="922" t="s">
        <v>231</v>
      </c>
      <c r="D180" s="924"/>
      <c r="E180" s="923"/>
      <c r="F180" s="923"/>
      <c r="G180" s="923"/>
      <c r="H180" s="923"/>
      <c r="I180" s="923"/>
      <c r="J180" s="923"/>
      <c r="K180" s="923"/>
      <c r="L180" s="923"/>
      <c r="M180" s="923"/>
      <c r="N180" s="923"/>
      <c r="O180" s="923"/>
      <c r="P180" s="923"/>
      <c r="Q180" s="923"/>
      <c r="R180" s="923"/>
      <c r="S180" s="923"/>
      <c r="T180" s="923"/>
      <c r="U180" s="923"/>
      <c r="V180" s="923"/>
      <c r="W180" s="923"/>
      <c r="X180" s="923"/>
      <c r="Y180" s="923"/>
      <c r="Z180" s="923"/>
    </row>
    <row r="181" spans="2:26" ht="12.75">
      <c r="B181" s="922" t="s">
        <v>230</v>
      </c>
      <c r="C181" s="922" t="s">
        <v>229</v>
      </c>
      <c r="D181" s="924"/>
      <c r="E181" s="923"/>
      <c r="F181" s="923"/>
      <c r="G181" s="923"/>
      <c r="H181" s="923"/>
      <c r="I181" s="923"/>
      <c r="J181" s="923"/>
      <c r="K181" s="923"/>
      <c r="L181" s="923"/>
      <c r="M181" s="923"/>
      <c r="N181" s="923"/>
      <c r="O181" s="923"/>
      <c r="P181" s="923"/>
      <c r="Q181" s="923"/>
      <c r="R181" s="923"/>
      <c r="S181" s="923"/>
      <c r="T181" s="923"/>
      <c r="U181" s="923"/>
      <c r="V181" s="923"/>
      <c r="W181" s="923"/>
      <c r="X181" s="923"/>
      <c r="Y181" s="923"/>
      <c r="Z181" s="923"/>
    </row>
    <row r="182" spans="2:26" ht="12.75">
      <c r="B182" s="922" t="s">
        <v>228</v>
      </c>
      <c r="C182" s="922" t="s">
        <v>227</v>
      </c>
      <c r="D182" s="924"/>
      <c r="E182" s="923"/>
      <c r="F182" s="923"/>
      <c r="G182" s="923"/>
      <c r="H182" s="923"/>
      <c r="I182" s="923"/>
      <c r="J182" s="923"/>
      <c r="K182" s="923"/>
      <c r="L182" s="923"/>
      <c r="M182" s="923"/>
      <c r="N182" s="923"/>
      <c r="O182" s="923"/>
      <c r="P182" s="923"/>
      <c r="Q182" s="923"/>
      <c r="R182" s="923"/>
      <c r="S182" s="923"/>
      <c r="T182" s="923"/>
      <c r="U182" s="923"/>
      <c r="V182" s="923"/>
      <c r="W182" s="923"/>
      <c r="X182" s="923"/>
      <c r="Y182" s="923"/>
      <c r="Z182" s="923"/>
    </row>
    <row r="183" spans="2:26" ht="12.75">
      <c r="B183" s="922" t="s">
        <v>226</v>
      </c>
      <c r="C183" s="922" t="s">
        <v>225</v>
      </c>
      <c r="D183" s="924"/>
      <c r="E183" s="923"/>
      <c r="F183" s="923"/>
      <c r="G183" s="923"/>
      <c r="H183" s="923"/>
      <c r="I183" s="923"/>
      <c r="J183" s="923"/>
      <c r="K183" s="923"/>
      <c r="L183" s="923"/>
      <c r="M183" s="923"/>
      <c r="N183" s="923"/>
      <c r="O183" s="923"/>
      <c r="P183" s="923"/>
      <c r="Q183" s="923"/>
      <c r="R183" s="923"/>
      <c r="S183" s="923"/>
      <c r="T183" s="923"/>
      <c r="U183" s="923"/>
      <c r="V183" s="923"/>
      <c r="W183" s="923"/>
      <c r="X183" s="923"/>
      <c r="Y183" s="923"/>
      <c r="Z183" s="923"/>
    </row>
    <row r="184" spans="2:26" ht="12.75">
      <c r="B184" s="922" t="s">
        <v>224</v>
      </c>
      <c r="C184" s="922" t="s">
        <v>223</v>
      </c>
      <c r="D184" s="924"/>
      <c r="E184" s="923"/>
      <c r="F184" s="923"/>
      <c r="G184" s="923"/>
      <c r="H184" s="923"/>
      <c r="I184" s="923"/>
      <c r="J184" s="923"/>
      <c r="K184" s="923"/>
      <c r="L184" s="923"/>
      <c r="M184" s="923"/>
      <c r="N184" s="923"/>
      <c r="O184" s="923"/>
      <c r="P184" s="923"/>
      <c r="Q184" s="923"/>
      <c r="R184" s="923"/>
      <c r="S184" s="923"/>
      <c r="T184" s="923"/>
      <c r="U184" s="923"/>
      <c r="V184" s="923"/>
      <c r="W184" s="923"/>
      <c r="X184" s="923"/>
      <c r="Y184" s="923"/>
      <c r="Z184" s="923"/>
    </row>
    <row r="185" spans="2:26" ht="12.75">
      <c r="B185" s="922" t="s">
        <v>222</v>
      </c>
      <c r="C185" s="922" t="s">
        <v>221</v>
      </c>
      <c r="D185" s="924"/>
      <c r="E185" s="923"/>
      <c r="F185" s="923"/>
      <c r="G185" s="923"/>
      <c r="H185" s="923"/>
      <c r="I185" s="923"/>
      <c r="J185" s="923"/>
      <c r="K185" s="923"/>
      <c r="L185" s="923"/>
      <c r="M185" s="923"/>
      <c r="N185" s="923"/>
      <c r="O185" s="923"/>
      <c r="P185" s="923"/>
      <c r="Q185" s="923"/>
      <c r="R185" s="923"/>
      <c r="S185" s="923"/>
      <c r="T185" s="923"/>
      <c r="U185" s="923"/>
      <c r="V185" s="923"/>
      <c r="W185" s="923"/>
      <c r="X185" s="923"/>
      <c r="Y185" s="923"/>
      <c r="Z185" s="923"/>
    </row>
    <row r="186" spans="2:26" ht="12.75">
      <c r="B186" s="922" t="s">
        <v>220</v>
      </c>
      <c r="C186" s="922" t="s">
        <v>219</v>
      </c>
      <c r="D186" s="924"/>
      <c r="E186" s="923"/>
      <c r="F186" s="923"/>
      <c r="G186" s="923"/>
      <c r="H186" s="923"/>
      <c r="I186" s="923"/>
      <c r="J186" s="923"/>
      <c r="K186" s="923"/>
      <c r="L186" s="923"/>
      <c r="M186" s="923"/>
      <c r="N186" s="923"/>
      <c r="O186" s="923"/>
      <c r="P186" s="923"/>
      <c r="Q186" s="923"/>
      <c r="R186" s="923"/>
      <c r="S186" s="923"/>
      <c r="T186" s="923"/>
      <c r="U186" s="923"/>
      <c r="V186" s="923"/>
      <c r="W186" s="923"/>
      <c r="X186" s="923"/>
      <c r="Y186" s="923"/>
      <c r="Z186" s="923"/>
    </row>
    <row r="187" spans="2:26" ht="12.75">
      <c r="B187" s="922" t="s">
        <v>218</v>
      </c>
      <c r="C187" s="922" t="s">
        <v>217</v>
      </c>
      <c r="D187" s="924"/>
      <c r="E187" s="923"/>
      <c r="F187" s="923"/>
      <c r="G187" s="923"/>
      <c r="H187" s="923"/>
      <c r="I187" s="923"/>
      <c r="J187" s="923"/>
      <c r="K187" s="923"/>
      <c r="L187" s="923"/>
      <c r="M187" s="923"/>
      <c r="N187" s="923"/>
      <c r="O187" s="923"/>
      <c r="P187" s="923"/>
      <c r="Q187" s="923"/>
      <c r="R187" s="923"/>
      <c r="S187" s="923"/>
      <c r="T187" s="923"/>
      <c r="U187" s="923"/>
      <c r="V187" s="923"/>
      <c r="W187" s="923"/>
      <c r="X187" s="923"/>
      <c r="Y187" s="923"/>
      <c r="Z187" s="923"/>
    </row>
    <row r="188" spans="2:26" ht="12.75">
      <c r="B188" s="922" t="s">
        <v>216</v>
      </c>
      <c r="C188" s="922" t="s">
        <v>215</v>
      </c>
      <c r="D188" s="924"/>
      <c r="E188" s="923"/>
      <c r="F188" s="923"/>
      <c r="G188" s="923"/>
      <c r="H188" s="923"/>
      <c r="I188" s="923"/>
      <c r="J188" s="923"/>
      <c r="K188" s="923"/>
      <c r="L188" s="923"/>
      <c r="M188" s="923"/>
      <c r="N188" s="923"/>
      <c r="O188" s="923"/>
      <c r="P188" s="923"/>
      <c r="Q188" s="923"/>
      <c r="R188" s="923"/>
      <c r="S188" s="923"/>
      <c r="T188" s="923"/>
      <c r="U188" s="923"/>
      <c r="V188" s="923"/>
      <c r="W188" s="923"/>
      <c r="X188" s="923"/>
      <c r="Y188" s="923"/>
      <c r="Z188" s="923"/>
    </row>
    <row r="189" spans="2:26" ht="12.75">
      <c r="B189" s="922" t="s">
        <v>214</v>
      </c>
      <c r="C189" s="922" t="s">
        <v>213</v>
      </c>
      <c r="D189" s="924"/>
      <c r="E189" s="923"/>
      <c r="F189" s="923"/>
      <c r="G189" s="923"/>
      <c r="H189" s="923"/>
      <c r="I189" s="923"/>
      <c r="J189" s="923"/>
      <c r="K189" s="923"/>
      <c r="L189" s="923"/>
      <c r="M189" s="923"/>
      <c r="N189" s="923"/>
      <c r="O189" s="923"/>
      <c r="P189" s="923"/>
      <c r="Q189" s="923"/>
      <c r="R189" s="923"/>
      <c r="S189" s="923"/>
      <c r="T189" s="923"/>
      <c r="U189" s="923"/>
      <c r="V189" s="923"/>
      <c r="W189" s="923"/>
      <c r="X189" s="923"/>
      <c r="Y189" s="923"/>
      <c r="Z189" s="923"/>
    </row>
    <row r="190" spans="2:26" ht="12.75">
      <c r="B190" s="922" t="s">
        <v>212</v>
      </c>
      <c r="C190" s="922" t="s">
        <v>211</v>
      </c>
      <c r="D190" s="924"/>
      <c r="E190" s="923"/>
      <c r="F190" s="923"/>
      <c r="G190" s="923"/>
      <c r="H190" s="923"/>
      <c r="I190" s="923"/>
      <c r="J190" s="923"/>
      <c r="K190" s="923"/>
      <c r="L190" s="923"/>
      <c r="M190" s="923"/>
      <c r="N190" s="923"/>
      <c r="O190" s="923"/>
      <c r="P190" s="923"/>
      <c r="Q190" s="923"/>
      <c r="R190" s="923"/>
      <c r="S190" s="923"/>
      <c r="T190" s="923"/>
      <c r="U190" s="923"/>
      <c r="V190" s="923"/>
      <c r="W190" s="923"/>
      <c r="X190" s="923"/>
      <c r="Y190" s="923"/>
      <c r="Z190" s="923"/>
    </row>
    <row r="191" spans="2:26" ht="12.75">
      <c r="B191" s="922" t="s">
        <v>210</v>
      </c>
      <c r="C191" s="922" t="s">
        <v>209</v>
      </c>
      <c r="D191" s="924"/>
      <c r="E191" s="923"/>
      <c r="F191" s="923"/>
      <c r="G191" s="923"/>
      <c r="H191" s="923"/>
      <c r="I191" s="923"/>
      <c r="J191" s="923"/>
      <c r="K191" s="923"/>
      <c r="L191" s="923"/>
      <c r="M191" s="923"/>
      <c r="N191" s="923"/>
      <c r="O191" s="923"/>
      <c r="P191" s="923"/>
      <c r="Q191" s="923"/>
      <c r="R191" s="923"/>
      <c r="S191" s="923"/>
      <c r="T191" s="923"/>
      <c r="U191" s="923"/>
      <c r="V191" s="923"/>
      <c r="W191" s="923"/>
      <c r="X191" s="923"/>
      <c r="Y191" s="923"/>
      <c r="Z191" s="923"/>
    </row>
    <row r="192" spans="2:26" ht="12.75">
      <c r="B192" s="922" t="s">
        <v>208</v>
      </c>
      <c r="C192" s="922" t="s">
        <v>207</v>
      </c>
      <c r="D192" s="924"/>
      <c r="E192" s="923"/>
      <c r="F192" s="923"/>
      <c r="G192" s="923"/>
      <c r="H192" s="923"/>
      <c r="I192" s="923"/>
      <c r="J192" s="923"/>
      <c r="K192" s="923"/>
      <c r="L192" s="923"/>
      <c r="M192" s="923"/>
      <c r="N192" s="923"/>
      <c r="O192" s="923"/>
      <c r="P192" s="923"/>
      <c r="Q192" s="923"/>
      <c r="R192" s="923"/>
      <c r="S192" s="923"/>
      <c r="T192" s="923"/>
      <c r="U192" s="923"/>
      <c r="V192" s="923"/>
      <c r="W192" s="923"/>
      <c r="X192" s="923"/>
      <c r="Y192" s="923"/>
      <c r="Z192" s="923"/>
    </row>
    <row r="193" spans="2:26" ht="12.75">
      <c r="B193" s="922" t="s">
        <v>206</v>
      </c>
      <c r="C193" s="922" t="s">
        <v>205</v>
      </c>
      <c r="D193" s="924"/>
      <c r="E193" s="923"/>
      <c r="F193" s="923"/>
      <c r="G193" s="923"/>
      <c r="H193" s="923"/>
      <c r="I193" s="923"/>
      <c r="J193" s="923"/>
      <c r="K193" s="923"/>
      <c r="L193" s="923"/>
      <c r="M193" s="923"/>
      <c r="N193" s="923"/>
      <c r="O193" s="923"/>
      <c r="P193" s="923"/>
      <c r="Q193" s="923"/>
      <c r="R193" s="923"/>
      <c r="S193" s="923"/>
      <c r="T193" s="923"/>
      <c r="U193" s="923"/>
      <c r="V193" s="923"/>
      <c r="W193" s="923"/>
      <c r="X193" s="923"/>
      <c r="Y193" s="923"/>
      <c r="Z193" s="923"/>
    </row>
    <row r="194" spans="2:26" ht="12.75">
      <c r="B194" s="922" t="s">
        <v>204</v>
      </c>
      <c r="C194" s="922" t="s">
        <v>203</v>
      </c>
      <c r="D194" s="924"/>
      <c r="E194" s="923"/>
      <c r="F194" s="923"/>
      <c r="G194" s="923"/>
      <c r="H194" s="923"/>
      <c r="I194" s="923"/>
      <c r="J194" s="923"/>
      <c r="K194" s="923"/>
      <c r="L194" s="923"/>
      <c r="M194" s="923"/>
      <c r="N194" s="923"/>
      <c r="O194" s="923"/>
      <c r="P194" s="923"/>
      <c r="Q194" s="923"/>
      <c r="R194" s="923"/>
      <c r="S194" s="923"/>
      <c r="T194" s="923"/>
      <c r="U194" s="923"/>
      <c r="V194" s="923"/>
      <c r="W194" s="923"/>
      <c r="X194" s="923"/>
      <c r="Y194" s="923"/>
      <c r="Z194" s="923"/>
    </row>
    <row r="195" spans="2:26" ht="12.75">
      <c r="B195" s="922" t="s">
        <v>202</v>
      </c>
      <c r="C195" s="922" t="s">
        <v>201</v>
      </c>
      <c r="D195" s="924"/>
      <c r="E195" s="923"/>
      <c r="F195" s="923"/>
      <c r="G195" s="923"/>
      <c r="H195" s="923"/>
      <c r="I195" s="923"/>
      <c r="J195" s="923"/>
      <c r="K195" s="923"/>
      <c r="L195" s="923"/>
      <c r="M195" s="923"/>
      <c r="N195" s="923"/>
      <c r="O195" s="923"/>
      <c r="P195" s="923"/>
      <c r="Q195" s="923"/>
      <c r="R195" s="923"/>
      <c r="S195" s="923"/>
      <c r="T195" s="923"/>
      <c r="U195" s="923"/>
      <c r="V195" s="923"/>
      <c r="W195" s="923"/>
      <c r="X195" s="923"/>
      <c r="Y195" s="923"/>
      <c r="Z195" s="923"/>
    </row>
    <row r="196" spans="2:26" ht="12.75">
      <c r="B196" s="922"/>
      <c r="C196" s="922"/>
      <c r="D196" s="924"/>
      <c r="E196" s="923"/>
      <c r="F196" s="923"/>
      <c r="G196" s="923"/>
      <c r="H196" s="923"/>
      <c r="I196" s="923"/>
      <c r="J196" s="923"/>
      <c r="K196" s="923"/>
      <c r="L196" s="923"/>
      <c r="M196" s="923"/>
      <c r="N196" s="923"/>
      <c r="O196" s="923"/>
      <c r="P196" s="923"/>
      <c r="Q196" s="923"/>
      <c r="R196" s="923"/>
      <c r="S196" s="923"/>
      <c r="T196" s="923"/>
      <c r="U196" s="923"/>
      <c r="V196" s="923"/>
      <c r="W196" s="923"/>
      <c r="X196" s="923"/>
      <c r="Y196" s="923"/>
      <c r="Z196" s="923"/>
    </row>
    <row r="197" spans="2:26" ht="12.75">
      <c r="B197" s="922"/>
      <c r="C197" s="922"/>
      <c r="D197" s="921"/>
      <c r="E197" s="920"/>
      <c r="F197" s="920"/>
      <c r="G197" s="920"/>
      <c r="H197" s="920"/>
      <c r="I197" s="920"/>
      <c r="J197" s="920"/>
      <c r="K197" s="920"/>
      <c r="L197" s="920"/>
      <c r="M197" s="920"/>
      <c r="N197" s="920"/>
      <c r="O197" s="920"/>
      <c r="P197" s="920"/>
      <c r="Q197" s="920"/>
      <c r="R197" s="920"/>
      <c r="S197" s="920"/>
      <c r="T197" s="920"/>
      <c r="U197" s="920"/>
      <c r="V197" s="920"/>
      <c r="W197" s="920"/>
      <c r="X197" s="920"/>
      <c r="Y197" s="920"/>
      <c r="Z197" s="920"/>
    </row>
    <row r="198" spans="2:26" ht="12.75">
      <c r="B198" s="1626" t="s">
        <v>200</v>
      </c>
      <c r="C198" s="1627"/>
      <c r="D198" s="919">
        <f aca="true" t="shared" si="0" ref="D198:Z198">SUM(D9:D197)</f>
        <v>0</v>
      </c>
      <c r="E198" s="919">
        <f t="shared" si="0"/>
        <v>0</v>
      </c>
      <c r="F198" s="919">
        <f t="shared" si="0"/>
        <v>0</v>
      </c>
      <c r="G198" s="919">
        <f t="shared" si="0"/>
        <v>0</v>
      </c>
      <c r="H198" s="919">
        <f t="shared" si="0"/>
        <v>0</v>
      </c>
      <c r="I198" s="919">
        <f t="shared" si="0"/>
        <v>0</v>
      </c>
      <c r="J198" s="919">
        <f t="shared" si="0"/>
        <v>0</v>
      </c>
      <c r="K198" s="919">
        <f t="shared" si="0"/>
        <v>0</v>
      </c>
      <c r="L198" s="919">
        <f t="shared" si="0"/>
        <v>0</v>
      </c>
      <c r="M198" s="919">
        <f t="shared" si="0"/>
        <v>0</v>
      </c>
      <c r="N198" s="919">
        <f t="shared" si="0"/>
        <v>0</v>
      </c>
      <c r="O198" s="919">
        <f t="shared" si="0"/>
        <v>0</v>
      </c>
      <c r="P198" s="919">
        <f t="shared" si="0"/>
        <v>0</v>
      </c>
      <c r="Q198" s="919">
        <f t="shared" si="0"/>
        <v>0</v>
      </c>
      <c r="R198" s="919">
        <f t="shared" si="0"/>
        <v>0</v>
      </c>
      <c r="S198" s="919">
        <f t="shared" si="0"/>
        <v>0</v>
      </c>
      <c r="T198" s="919">
        <f t="shared" si="0"/>
        <v>0</v>
      </c>
      <c r="U198" s="919">
        <f t="shared" si="0"/>
        <v>0</v>
      </c>
      <c r="V198" s="919">
        <f t="shared" si="0"/>
        <v>0</v>
      </c>
      <c r="W198" s="919">
        <f t="shared" si="0"/>
        <v>0</v>
      </c>
      <c r="X198" s="919">
        <f t="shared" si="0"/>
        <v>0</v>
      </c>
      <c r="Y198" s="919">
        <f t="shared" si="0"/>
        <v>0</v>
      </c>
      <c r="Z198" s="919">
        <f t="shared" si="0"/>
        <v>0</v>
      </c>
    </row>
    <row r="199" spans="4:26" ht="12.75">
      <c r="D199" s="918"/>
      <c r="E199" s="918"/>
      <c r="F199" s="918"/>
      <c r="G199" s="918"/>
      <c r="H199" s="918"/>
      <c r="I199" s="918"/>
      <c r="J199" s="918"/>
      <c r="K199" s="918"/>
      <c r="L199" s="918"/>
      <c r="M199" s="918"/>
      <c r="N199" s="918"/>
      <c r="O199" s="918"/>
      <c r="P199" s="918"/>
      <c r="Q199" s="918"/>
      <c r="R199" s="918"/>
      <c r="S199" s="918"/>
      <c r="T199" s="918"/>
      <c r="U199" s="918"/>
      <c r="V199" s="918"/>
      <c r="W199" s="918"/>
      <c r="X199" s="918"/>
      <c r="Y199" s="918"/>
      <c r="Z199" s="918"/>
    </row>
    <row r="200" spans="4:26" ht="12.75">
      <c r="D200" s="918"/>
      <c r="E200" s="918"/>
      <c r="F200" s="918"/>
      <c r="G200" s="918"/>
      <c r="H200" s="918"/>
      <c r="I200" s="918"/>
      <c r="J200" s="918"/>
      <c r="K200" s="918"/>
      <c r="L200" s="918"/>
      <c r="M200" s="918"/>
      <c r="N200" s="918"/>
      <c r="O200" s="918"/>
      <c r="P200" s="918"/>
      <c r="Q200" s="918"/>
      <c r="R200" s="918"/>
      <c r="S200" s="918"/>
      <c r="T200" s="918"/>
      <c r="U200" s="918"/>
      <c r="V200" s="918"/>
      <c r="W200" s="918"/>
      <c r="X200" s="918"/>
      <c r="Y200" s="918"/>
      <c r="Z200" s="918"/>
    </row>
    <row r="201" spans="4:26" ht="12.75">
      <c r="D201" s="918"/>
      <c r="E201" s="918"/>
      <c r="F201" s="918"/>
      <c r="G201" s="918"/>
      <c r="H201" s="918"/>
      <c r="I201" s="918"/>
      <c r="J201" s="918"/>
      <c r="K201" s="918"/>
      <c r="L201" s="918"/>
      <c r="M201" s="918"/>
      <c r="N201" s="918"/>
      <c r="O201" s="918"/>
      <c r="P201" s="918"/>
      <c r="Q201" s="918"/>
      <c r="R201" s="918"/>
      <c r="S201" s="918"/>
      <c r="T201" s="918"/>
      <c r="U201" s="918"/>
      <c r="V201" s="918"/>
      <c r="W201" s="918"/>
      <c r="X201" s="918"/>
      <c r="Y201" s="918"/>
      <c r="Z201" s="918"/>
    </row>
    <row r="202" spans="4:26" ht="12.75">
      <c r="D202" s="918"/>
      <c r="E202" s="918"/>
      <c r="F202" s="918"/>
      <c r="G202" s="918"/>
      <c r="H202" s="918"/>
      <c r="I202" s="918"/>
      <c r="J202" s="918"/>
      <c r="K202" s="918"/>
      <c r="L202" s="918"/>
      <c r="M202" s="918"/>
      <c r="N202" s="918"/>
      <c r="O202" s="918"/>
      <c r="P202" s="918"/>
      <c r="Q202" s="918"/>
      <c r="R202" s="918"/>
      <c r="S202" s="918"/>
      <c r="T202" s="918"/>
      <c r="U202" s="918"/>
      <c r="V202" s="918"/>
      <c r="W202" s="918"/>
      <c r="X202" s="918"/>
      <c r="Y202" s="918"/>
      <c r="Z202" s="918"/>
    </row>
    <row r="203" spans="4:26" ht="12.75">
      <c r="D203" s="918"/>
      <c r="E203" s="918"/>
      <c r="F203" s="918"/>
      <c r="G203" s="918"/>
      <c r="H203" s="918"/>
      <c r="I203" s="918"/>
      <c r="J203" s="918"/>
      <c r="K203" s="918"/>
      <c r="L203" s="918"/>
      <c r="M203" s="918"/>
      <c r="N203" s="918"/>
      <c r="O203" s="918"/>
      <c r="P203" s="918"/>
      <c r="Q203" s="918"/>
      <c r="R203" s="918"/>
      <c r="S203" s="918"/>
      <c r="T203" s="918"/>
      <c r="U203" s="918"/>
      <c r="V203" s="918"/>
      <c r="W203" s="918"/>
      <c r="X203" s="918"/>
      <c r="Y203" s="918"/>
      <c r="Z203" s="918"/>
    </row>
    <row r="204" spans="4:26" ht="12.75">
      <c r="D204" s="918"/>
      <c r="E204" s="918"/>
      <c r="F204" s="918"/>
      <c r="G204" s="918"/>
      <c r="H204" s="918"/>
      <c r="I204" s="918"/>
      <c r="J204" s="918"/>
      <c r="K204" s="918"/>
      <c r="L204" s="918"/>
      <c r="M204" s="918"/>
      <c r="N204" s="918"/>
      <c r="O204" s="918"/>
      <c r="P204" s="918"/>
      <c r="Q204" s="918"/>
      <c r="R204" s="918"/>
      <c r="S204" s="918"/>
      <c r="T204" s="918"/>
      <c r="U204" s="918"/>
      <c r="V204" s="918"/>
      <c r="W204" s="918"/>
      <c r="X204" s="918"/>
      <c r="Y204" s="918"/>
      <c r="Z204" s="918"/>
    </row>
  </sheetData>
  <sheetProtection/>
  <mergeCells count="3">
    <mergeCell ref="E6:O6"/>
    <mergeCell ref="P6:Z6"/>
    <mergeCell ref="B198:C198"/>
  </mergeCells>
  <printOptions/>
  <pageMargins left="0.18" right="0.21" top="0.48" bottom="0.34" header="0.32" footer="0.21"/>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E191"/>
  <sheetViews>
    <sheetView showGridLines="0" zoomScalePageLayoutView="0" workbookViewId="0" topLeftCell="A1">
      <selection activeCell="A1" sqref="A1:E1"/>
    </sheetView>
  </sheetViews>
  <sheetFormatPr defaultColWidth="9.140625" defaultRowHeight="15"/>
  <cols>
    <col min="1" max="1" width="32.421875" style="964" bestFit="1" customWidth="1"/>
    <col min="2" max="2" width="37.8515625" style="964" bestFit="1" customWidth="1"/>
    <col min="3" max="3" width="9.421875" style="964" customWidth="1"/>
    <col min="4" max="4" width="10.140625" style="964" customWidth="1"/>
    <col min="5" max="5" width="9.57421875" style="964" customWidth="1"/>
    <col min="6" max="16384" width="9.140625" style="964" customWidth="1"/>
  </cols>
  <sheetData>
    <row r="1" spans="1:5" ht="12.75">
      <c r="A1" s="1628" t="s">
        <v>930</v>
      </c>
      <c r="B1" s="1628"/>
      <c r="C1" s="1628"/>
      <c r="D1" s="1628"/>
      <c r="E1" s="1628"/>
    </row>
    <row r="2" spans="1:5" ht="12.75">
      <c r="A2" s="1628"/>
      <c r="B2" s="1628"/>
      <c r="C2" s="1628"/>
      <c r="D2" s="1628"/>
      <c r="E2" s="1628"/>
    </row>
    <row r="3" spans="1:5" ht="12" thickBot="1">
      <c r="A3" s="975" t="s">
        <v>929</v>
      </c>
      <c r="B3" s="974" t="s">
        <v>928</v>
      </c>
      <c r="C3" s="974" t="s">
        <v>927</v>
      </c>
      <c r="D3" s="974" t="s">
        <v>926</v>
      </c>
      <c r="E3" s="973" t="s">
        <v>925</v>
      </c>
    </row>
    <row r="4" spans="1:5" ht="12" thickBot="1">
      <c r="A4" s="972" t="s">
        <v>574</v>
      </c>
      <c r="B4" s="970" t="s">
        <v>924</v>
      </c>
      <c r="C4" s="971">
        <v>4</v>
      </c>
      <c r="D4" s="970" t="s">
        <v>923</v>
      </c>
      <c r="E4" s="969" t="s">
        <v>573</v>
      </c>
    </row>
    <row r="5" spans="1:5" ht="12" thickBot="1">
      <c r="A5" s="972" t="s">
        <v>572</v>
      </c>
      <c r="B5" s="970" t="s">
        <v>922</v>
      </c>
      <c r="C5" s="971">
        <v>8</v>
      </c>
      <c r="D5" s="970" t="s">
        <v>921</v>
      </c>
      <c r="E5" s="969" t="s">
        <v>571</v>
      </c>
    </row>
    <row r="6" spans="1:5" ht="12" thickBot="1">
      <c r="A6" s="972" t="s">
        <v>570</v>
      </c>
      <c r="B6" s="970" t="s">
        <v>920</v>
      </c>
      <c r="C6" s="971">
        <v>12</v>
      </c>
      <c r="D6" s="970" t="s">
        <v>919</v>
      </c>
      <c r="E6" s="969" t="s">
        <v>569</v>
      </c>
    </row>
    <row r="7" spans="1:5" ht="12" thickBot="1">
      <c r="A7" s="972" t="s">
        <v>568</v>
      </c>
      <c r="B7" s="970" t="s">
        <v>918</v>
      </c>
      <c r="C7" s="971">
        <v>16</v>
      </c>
      <c r="D7" s="970" t="s">
        <v>917</v>
      </c>
      <c r="E7" s="969" t="s">
        <v>567</v>
      </c>
    </row>
    <row r="8" spans="1:5" ht="12" thickBot="1">
      <c r="A8" s="972" t="s">
        <v>566</v>
      </c>
      <c r="B8" s="970" t="s">
        <v>916</v>
      </c>
      <c r="C8" s="971">
        <v>20</v>
      </c>
      <c r="D8" s="970" t="s">
        <v>915</v>
      </c>
      <c r="E8" s="969" t="s">
        <v>565</v>
      </c>
    </row>
    <row r="9" spans="1:5" ht="12" thickBot="1">
      <c r="A9" s="972" t="s">
        <v>564</v>
      </c>
      <c r="B9" s="970" t="s">
        <v>564</v>
      </c>
      <c r="C9" s="971">
        <v>24</v>
      </c>
      <c r="D9" s="970" t="s">
        <v>914</v>
      </c>
      <c r="E9" s="969" t="s">
        <v>563</v>
      </c>
    </row>
    <row r="10" spans="1:5" ht="12" thickBot="1">
      <c r="A10" s="972" t="s">
        <v>562</v>
      </c>
      <c r="B10" s="970" t="s">
        <v>913</v>
      </c>
      <c r="C10" s="971">
        <v>28</v>
      </c>
      <c r="D10" s="970" t="s">
        <v>912</v>
      </c>
      <c r="E10" s="969" t="s">
        <v>561</v>
      </c>
    </row>
    <row r="11" spans="1:5" ht="12" thickBot="1">
      <c r="A11" s="972" t="s">
        <v>560</v>
      </c>
      <c r="B11" s="970" t="s">
        <v>560</v>
      </c>
      <c r="C11" s="971">
        <v>32</v>
      </c>
      <c r="D11" s="970" t="s">
        <v>911</v>
      </c>
      <c r="E11" s="969" t="s">
        <v>559</v>
      </c>
    </row>
    <row r="12" spans="1:5" ht="12" thickBot="1">
      <c r="A12" s="972" t="s">
        <v>558</v>
      </c>
      <c r="B12" s="970" t="s">
        <v>910</v>
      </c>
      <c r="C12" s="971">
        <v>51</v>
      </c>
      <c r="D12" s="970" t="s">
        <v>909</v>
      </c>
      <c r="E12" s="969" t="s">
        <v>557</v>
      </c>
    </row>
    <row r="13" spans="1:5" ht="12" thickBot="1">
      <c r="A13" s="972" t="s">
        <v>556</v>
      </c>
      <c r="B13" s="970" t="s">
        <v>556</v>
      </c>
      <c r="C13" s="971">
        <v>533</v>
      </c>
      <c r="D13" s="970" t="s">
        <v>908</v>
      </c>
      <c r="E13" s="969" t="s">
        <v>555</v>
      </c>
    </row>
    <row r="14" spans="1:5" ht="12" thickBot="1">
      <c r="A14" s="972" t="s">
        <v>554</v>
      </c>
      <c r="B14" s="970" t="s">
        <v>907</v>
      </c>
      <c r="C14" s="971">
        <v>36</v>
      </c>
      <c r="D14" s="970" t="s">
        <v>906</v>
      </c>
      <c r="E14" s="969" t="s">
        <v>553</v>
      </c>
    </row>
    <row r="15" spans="1:5" ht="12" thickBot="1">
      <c r="A15" s="972" t="s">
        <v>552</v>
      </c>
      <c r="B15" s="970" t="s">
        <v>905</v>
      </c>
      <c r="C15" s="971">
        <v>40</v>
      </c>
      <c r="D15" s="970" t="s">
        <v>904</v>
      </c>
      <c r="E15" s="969" t="s">
        <v>551</v>
      </c>
    </row>
    <row r="16" spans="1:5" ht="12" thickBot="1">
      <c r="A16" s="972" t="s">
        <v>550</v>
      </c>
      <c r="B16" s="970" t="s">
        <v>903</v>
      </c>
      <c r="C16" s="971">
        <v>31</v>
      </c>
      <c r="D16" s="970" t="s">
        <v>902</v>
      </c>
      <c r="E16" s="969" t="s">
        <v>549</v>
      </c>
    </row>
    <row r="17" spans="1:5" ht="12" thickBot="1">
      <c r="A17" s="972" t="s">
        <v>548</v>
      </c>
      <c r="B17" s="970" t="s">
        <v>901</v>
      </c>
      <c r="C17" s="971">
        <v>44</v>
      </c>
      <c r="D17" s="970" t="s">
        <v>900</v>
      </c>
      <c r="E17" s="969" t="s">
        <v>547</v>
      </c>
    </row>
    <row r="18" spans="1:5" ht="12" thickBot="1">
      <c r="A18" s="972" t="s">
        <v>546</v>
      </c>
      <c r="B18" s="970" t="s">
        <v>899</v>
      </c>
      <c r="C18" s="971">
        <v>48</v>
      </c>
      <c r="D18" s="970" t="s">
        <v>898</v>
      </c>
      <c r="E18" s="969" t="s">
        <v>545</v>
      </c>
    </row>
    <row r="19" spans="1:5" ht="12" thickBot="1">
      <c r="A19" s="972" t="s">
        <v>544</v>
      </c>
      <c r="B19" s="970" t="s">
        <v>897</v>
      </c>
      <c r="C19" s="971">
        <v>50</v>
      </c>
      <c r="D19" s="970" t="s">
        <v>896</v>
      </c>
      <c r="E19" s="969" t="s">
        <v>543</v>
      </c>
    </row>
    <row r="20" spans="1:5" ht="12" thickBot="1">
      <c r="A20" s="972" t="s">
        <v>542</v>
      </c>
      <c r="B20" s="970" t="s">
        <v>542</v>
      </c>
      <c r="C20" s="971">
        <v>52</v>
      </c>
      <c r="D20" s="970" t="s">
        <v>895</v>
      </c>
      <c r="E20" s="969" t="s">
        <v>541</v>
      </c>
    </row>
    <row r="21" spans="1:5" ht="12" thickBot="1">
      <c r="A21" s="972" t="s">
        <v>540</v>
      </c>
      <c r="B21" s="970" t="s">
        <v>894</v>
      </c>
      <c r="C21" s="971">
        <v>56</v>
      </c>
      <c r="D21" s="970" t="s">
        <v>893</v>
      </c>
      <c r="E21" s="969" t="s">
        <v>539</v>
      </c>
    </row>
    <row r="22" spans="1:5" ht="12" thickBot="1">
      <c r="A22" s="972" t="s">
        <v>538</v>
      </c>
      <c r="B22" s="970" t="s">
        <v>538</v>
      </c>
      <c r="C22" s="971">
        <v>84</v>
      </c>
      <c r="D22" s="970" t="s">
        <v>892</v>
      </c>
      <c r="E22" s="969" t="s">
        <v>537</v>
      </c>
    </row>
    <row r="23" spans="1:5" ht="12" thickBot="1">
      <c r="A23" s="972" t="s">
        <v>536</v>
      </c>
      <c r="B23" s="970" t="s">
        <v>891</v>
      </c>
      <c r="C23" s="971">
        <v>60</v>
      </c>
      <c r="D23" s="970" t="s">
        <v>890</v>
      </c>
      <c r="E23" s="969" t="s">
        <v>535</v>
      </c>
    </row>
    <row r="24" spans="1:5" ht="12" thickBot="1">
      <c r="A24" s="972" t="s">
        <v>534</v>
      </c>
      <c r="B24" s="970" t="s">
        <v>889</v>
      </c>
      <c r="C24" s="971">
        <v>384</v>
      </c>
      <c r="D24" s="970" t="s">
        <v>888</v>
      </c>
      <c r="E24" s="969" t="s">
        <v>533</v>
      </c>
    </row>
    <row r="25" spans="1:5" ht="12" thickBot="1">
      <c r="A25" s="972" t="s">
        <v>532</v>
      </c>
      <c r="B25" s="970" t="s">
        <v>887</v>
      </c>
      <c r="C25" s="971">
        <v>112</v>
      </c>
      <c r="D25" s="970" t="s">
        <v>886</v>
      </c>
      <c r="E25" s="969" t="s">
        <v>531</v>
      </c>
    </row>
    <row r="26" spans="1:5" ht="12" thickBot="1">
      <c r="A26" s="972" t="s">
        <v>530</v>
      </c>
      <c r="B26" s="970" t="s">
        <v>885</v>
      </c>
      <c r="C26" s="971">
        <v>72</v>
      </c>
      <c r="D26" s="970" t="s">
        <v>884</v>
      </c>
      <c r="E26" s="969" t="s">
        <v>529</v>
      </c>
    </row>
    <row r="27" spans="1:5" ht="12" thickBot="1">
      <c r="A27" s="972" t="s">
        <v>528</v>
      </c>
      <c r="B27" s="970" t="s">
        <v>883</v>
      </c>
      <c r="C27" s="971">
        <v>68</v>
      </c>
      <c r="D27" s="970" t="s">
        <v>882</v>
      </c>
      <c r="E27" s="969" t="s">
        <v>527</v>
      </c>
    </row>
    <row r="28" spans="1:5" ht="12" thickBot="1">
      <c r="A28" s="972" t="s">
        <v>526</v>
      </c>
      <c r="B28" s="970" t="s">
        <v>881</v>
      </c>
      <c r="C28" s="971">
        <v>70</v>
      </c>
      <c r="D28" s="970" t="s">
        <v>880</v>
      </c>
      <c r="E28" s="969" t="s">
        <v>525</v>
      </c>
    </row>
    <row r="29" spans="1:5" ht="12" thickBot="1">
      <c r="A29" s="972" t="s">
        <v>524</v>
      </c>
      <c r="B29" s="970" t="s">
        <v>524</v>
      </c>
      <c r="C29" s="971">
        <v>76</v>
      </c>
      <c r="D29" s="970" t="s">
        <v>879</v>
      </c>
      <c r="E29" s="969" t="s">
        <v>523</v>
      </c>
    </row>
    <row r="30" spans="1:5" ht="12" thickBot="1">
      <c r="A30" s="972" t="s">
        <v>522</v>
      </c>
      <c r="B30" s="970" t="s">
        <v>878</v>
      </c>
      <c r="C30" s="971">
        <v>92</v>
      </c>
      <c r="D30" s="970" t="s">
        <v>877</v>
      </c>
      <c r="E30" s="969" t="s">
        <v>521</v>
      </c>
    </row>
    <row r="31" spans="1:5" ht="12" thickBot="1">
      <c r="A31" s="972" t="s">
        <v>520</v>
      </c>
      <c r="B31" s="970" t="s">
        <v>876</v>
      </c>
      <c r="C31" s="971">
        <v>86</v>
      </c>
      <c r="D31" s="970" t="s">
        <v>875</v>
      </c>
      <c r="E31" s="969" t="s">
        <v>519</v>
      </c>
    </row>
    <row r="32" spans="1:5" ht="12" thickBot="1">
      <c r="A32" s="972" t="s">
        <v>518</v>
      </c>
      <c r="B32" s="970" t="s">
        <v>874</v>
      </c>
      <c r="C32" s="971">
        <v>96</v>
      </c>
      <c r="D32" s="970" t="s">
        <v>873</v>
      </c>
      <c r="E32" s="969" t="s">
        <v>517</v>
      </c>
    </row>
    <row r="33" spans="1:5" ht="12" thickBot="1">
      <c r="A33" s="972" t="s">
        <v>516</v>
      </c>
      <c r="B33" s="970" t="s">
        <v>872</v>
      </c>
      <c r="C33" s="971">
        <v>100</v>
      </c>
      <c r="D33" s="970" t="s">
        <v>871</v>
      </c>
      <c r="E33" s="969" t="s">
        <v>515</v>
      </c>
    </row>
    <row r="34" spans="1:5" ht="12" thickBot="1">
      <c r="A34" s="972" t="s">
        <v>514</v>
      </c>
      <c r="B34" s="970" t="s">
        <v>514</v>
      </c>
      <c r="C34" s="971">
        <v>108</v>
      </c>
      <c r="D34" s="970" t="s">
        <v>870</v>
      </c>
      <c r="E34" s="969" t="s">
        <v>513</v>
      </c>
    </row>
    <row r="35" spans="1:5" ht="12" thickBot="1">
      <c r="A35" s="972" t="s">
        <v>512</v>
      </c>
      <c r="B35" s="970" t="s">
        <v>869</v>
      </c>
      <c r="C35" s="971">
        <v>64</v>
      </c>
      <c r="D35" s="970" t="s">
        <v>868</v>
      </c>
      <c r="E35" s="969" t="s">
        <v>511</v>
      </c>
    </row>
    <row r="36" spans="1:5" ht="12" thickBot="1">
      <c r="A36" s="972" t="s">
        <v>510</v>
      </c>
      <c r="B36" s="970" t="s">
        <v>867</v>
      </c>
      <c r="C36" s="971">
        <v>196</v>
      </c>
      <c r="D36" s="970" t="s">
        <v>866</v>
      </c>
      <c r="E36" s="969" t="s">
        <v>509</v>
      </c>
    </row>
    <row r="37" spans="1:5" ht="12" thickBot="1">
      <c r="A37" s="972" t="s">
        <v>508</v>
      </c>
      <c r="B37" s="970" t="s">
        <v>865</v>
      </c>
      <c r="C37" s="971">
        <v>499</v>
      </c>
      <c r="D37" s="970" t="s">
        <v>864</v>
      </c>
      <c r="E37" s="969" t="s">
        <v>507</v>
      </c>
    </row>
    <row r="38" spans="1:5" ht="12" thickBot="1">
      <c r="A38" s="972" t="s">
        <v>506</v>
      </c>
      <c r="B38" s="970" t="s">
        <v>506</v>
      </c>
      <c r="C38" s="971">
        <v>531</v>
      </c>
      <c r="D38" s="970" t="s">
        <v>863</v>
      </c>
      <c r="E38" s="969" t="s">
        <v>505</v>
      </c>
    </row>
    <row r="39" spans="1:5" ht="12" thickBot="1">
      <c r="A39" s="972" t="s">
        <v>504</v>
      </c>
      <c r="B39" s="970" t="s">
        <v>862</v>
      </c>
      <c r="C39" s="971">
        <v>203</v>
      </c>
      <c r="D39" s="970" t="s">
        <v>861</v>
      </c>
      <c r="E39" s="969" t="s">
        <v>503</v>
      </c>
    </row>
    <row r="40" spans="1:5" ht="12" thickBot="1">
      <c r="A40" s="972" t="s">
        <v>502</v>
      </c>
      <c r="B40" s="970" t="s">
        <v>860</v>
      </c>
      <c r="C40" s="971">
        <v>152</v>
      </c>
      <c r="D40" s="970" t="s">
        <v>859</v>
      </c>
      <c r="E40" s="969" t="s">
        <v>501</v>
      </c>
    </row>
    <row r="41" spans="1:5" ht="12" thickBot="1">
      <c r="A41" s="972" t="s">
        <v>500</v>
      </c>
      <c r="B41" s="970" t="s">
        <v>858</v>
      </c>
      <c r="C41" s="971">
        <v>208</v>
      </c>
      <c r="D41" s="970" t="s">
        <v>857</v>
      </c>
      <c r="E41" s="969" t="s">
        <v>499</v>
      </c>
    </row>
    <row r="42" spans="1:5" ht="12" thickBot="1">
      <c r="A42" s="972" t="s">
        <v>498</v>
      </c>
      <c r="B42" s="970" t="s">
        <v>856</v>
      </c>
      <c r="C42" s="971">
        <v>212</v>
      </c>
      <c r="D42" s="970" t="s">
        <v>855</v>
      </c>
      <c r="E42" s="969" t="s">
        <v>497</v>
      </c>
    </row>
    <row r="43" spans="1:5" ht="12" thickBot="1">
      <c r="A43" s="972" t="s">
        <v>496</v>
      </c>
      <c r="B43" s="970" t="s">
        <v>854</v>
      </c>
      <c r="C43" s="971">
        <v>214</v>
      </c>
      <c r="D43" s="970" t="s">
        <v>853</v>
      </c>
      <c r="E43" s="969" t="s">
        <v>495</v>
      </c>
    </row>
    <row r="44" spans="1:5" ht="12" thickBot="1">
      <c r="A44" s="972" t="s">
        <v>494</v>
      </c>
      <c r="B44" s="970" t="s">
        <v>852</v>
      </c>
      <c r="C44" s="971">
        <v>262</v>
      </c>
      <c r="D44" s="970" t="s">
        <v>851</v>
      </c>
      <c r="E44" s="969" t="s">
        <v>493</v>
      </c>
    </row>
    <row r="45" spans="1:5" ht="12" thickBot="1">
      <c r="A45" s="972" t="s">
        <v>492</v>
      </c>
      <c r="B45" s="970" t="s">
        <v>850</v>
      </c>
      <c r="C45" s="971">
        <v>818</v>
      </c>
      <c r="D45" s="970" t="s">
        <v>849</v>
      </c>
      <c r="E45" s="969" t="s">
        <v>491</v>
      </c>
    </row>
    <row r="46" spans="1:5" ht="12" thickBot="1">
      <c r="A46" s="972" t="s">
        <v>490</v>
      </c>
      <c r="B46" s="970" t="s">
        <v>848</v>
      </c>
      <c r="C46" s="971">
        <v>218</v>
      </c>
      <c r="D46" s="970" t="s">
        <v>847</v>
      </c>
      <c r="E46" s="969" t="s">
        <v>489</v>
      </c>
    </row>
    <row r="47" spans="1:5" ht="12" thickBot="1">
      <c r="A47" s="972" t="s">
        <v>488</v>
      </c>
      <c r="B47" s="970" t="s">
        <v>846</v>
      </c>
      <c r="C47" s="971">
        <v>233</v>
      </c>
      <c r="D47" s="970" t="s">
        <v>845</v>
      </c>
      <c r="E47" s="969" t="s">
        <v>487</v>
      </c>
    </row>
    <row r="48" spans="1:5" ht="12" thickBot="1">
      <c r="A48" s="972" t="s">
        <v>486</v>
      </c>
      <c r="B48" s="970" t="s">
        <v>844</v>
      </c>
      <c r="C48" s="971">
        <v>231</v>
      </c>
      <c r="D48" s="970" t="s">
        <v>843</v>
      </c>
      <c r="E48" s="969" t="s">
        <v>485</v>
      </c>
    </row>
    <row r="49" spans="1:5" ht="12" thickBot="1">
      <c r="A49" s="972" t="s">
        <v>484</v>
      </c>
      <c r="B49" s="970" t="s">
        <v>842</v>
      </c>
      <c r="C49" s="971">
        <v>242</v>
      </c>
      <c r="D49" s="970" t="s">
        <v>841</v>
      </c>
      <c r="E49" s="969" t="s">
        <v>483</v>
      </c>
    </row>
    <row r="50" spans="1:5" ht="12" thickBot="1">
      <c r="A50" s="972" t="s">
        <v>482</v>
      </c>
      <c r="B50" s="970" t="s">
        <v>840</v>
      </c>
      <c r="C50" s="971">
        <v>608</v>
      </c>
      <c r="D50" s="970" t="s">
        <v>839</v>
      </c>
      <c r="E50" s="969" t="s">
        <v>481</v>
      </c>
    </row>
    <row r="51" spans="1:5" ht="12" thickBot="1">
      <c r="A51" s="972" t="s">
        <v>480</v>
      </c>
      <c r="B51" s="970" t="s">
        <v>838</v>
      </c>
      <c r="C51" s="971">
        <v>246</v>
      </c>
      <c r="D51" s="970" t="s">
        <v>837</v>
      </c>
      <c r="E51" s="969" t="s">
        <v>479</v>
      </c>
    </row>
    <row r="52" spans="1:5" ht="12" thickBot="1">
      <c r="A52" s="972" t="s">
        <v>478</v>
      </c>
      <c r="B52" s="970" t="s">
        <v>836</v>
      </c>
      <c r="C52" s="971">
        <v>250</v>
      </c>
      <c r="D52" s="970" t="s">
        <v>835</v>
      </c>
      <c r="E52" s="969" t="s">
        <v>477</v>
      </c>
    </row>
    <row r="53" spans="1:5" ht="12" thickBot="1">
      <c r="A53" s="972" t="s">
        <v>476</v>
      </c>
      <c r="B53" s="970" t="s">
        <v>834</v>
      </c>
      <c r="C53" s="971">
        <v>258</v>
      </c>
      <c r="D53" s="970" t="s">
        <v>833</v>
      </c>
      <c r="E53" s="969" t="s">
        <v>475</v>
      </c>
    </row>
    <row r="54" spans="1:5" ht="12" thickBot="1">
      <c r="A54" s="972" t="s">
        <v>474</v>
      </c>
      <c r="B54" s="970" t="s">
        <v>832</v>
      </c>
      <c r="C54" s="971">
        <v>260</v>
      </c>
      <c r="D54" s="970" t="s">
        <v>831</v>
      </c>
      <c r="E54" s="969" t="s">
        <v>473</v>
      </c>
    </row>
    <row r="55" spans="1:5" ht="12" thickBot="1">
      <c r="A55" s="972" t="s">
        <v>472</v>
      </c>
      <c r="B55" s="970" t="s">
        <v>830</v>
      </c>
      <c r="C55" s="971">
        <v>288</v>
      </c>
      <c r="D55" s="970" t="s">
        <v>829</v>
      </c>
      <c r="E55" s="969" t="s">
        <v>471</v>
      </c>
    </row>
    <row r="56" spans="1:5" ht="12" thickBot="1">
      <c r="A56" s="972" t="s">
        <v>470</v>
      </c>
      <c r="B56" s="970" t="s">
        <v>470</v>
      </c>
      <c r="C56" s="971">
        <v>292</v>
      </c>
      <c r="D56" s="970" t="s">
        <v>828</v>
      </c>
      <c r="E56" s="969" t="s">
        <v>469</v>
      </c>
    </row>
    <row r="57" spans="1:5" ht="12" thickBot="1">
      <c r="A57" s="972" t="s">
        <v>468</v>
      </c>
      <c r="B57" s="970" t="s">
        <v>827</v>
      </c>
      <c r="C57" s="971">
        <v>300</v>
      </c>
      <c r="D57" s="970" t="s">
        <v>826</v>
      </c>
      <c r="E57" s="969" t="s">
        <v>467</v>
      </c>
    </row>
    <row r="58" spans="1:5" ht="12" thickBot="1">
      <c r="A58" s="972" t="s">
        <v>466</v>
      </c>
      <c r="B58" s="970" t="s">
        <v>466</v>
      </c>
      <c r="C58" s="971">
        <v>308</v>
      </c>
      <c r="D58" s="970" t="s">
        <v>825</v>
      </c>
      <c r="E58" s="969" t="s">
        <v>465</v>
      </c>
    </row>
    <row r="59" spans="1:5" ht="12" thickBot="1">
      <c r="A59" s="972" t="s">
        <v>464</v>
      </c>
      <c r="B59" s="970" t="s">
        <v>824</v>
      </c>
      <c r="C59" s="971">
        <v>268</v>
      </c>
      <c r="D59" s="970" t="s">
        <v>823</v>
      </c>
      <c r="E59" s="969" t="s">
        <v>463</v>
      </c>
    </row>
    <row r="60" spans="1:5" ht="12" thickBot="1">
      <c r="A60" s="972" t="s">
        <v>462</v>
      </c>
      <c r="B60" s="970" t="s">
        <v>462</v>
      </c>
      <c r="C60" s="971">
        <v>312</v>
      </c>
      <c r="D60" s="970" t="s">
        <v>822</v>
      </c>
      <c r="E60" s="969" t="s">
        <v>461</v>
      </c>
    </row>
    <row r="61" spans="1:5" ht="12" thickBot="1">
      <c r="A61" s="972" t="s">
        <v>460</v>
      </c>
      <c r="B61" s="970" t="s">
        <v>821</v>
      </c>
      <c r="C61" s="971">
        <v>320</v>
      </c>
      <c r="D61" s="970" t="s">
        <v>820</v>
      </c>
      <c r="E61" s="969" t="s">
        <v>459</v>
      </c>
    </row>
    <row r="62" spans="1:5" ht="12" thickBot="1">
      <c r="A62" s="972" t="s">
        <v>458</v>
      </c>
      <c r="B62" s="970" t="s">
        <v>819</v>
      </c>
      <c r="C62" s="971">
        <v>324</v>
      </c>
      <c r="D62" s="970" t="s">
        <v>818</v>
      </c>
      <c r="E62" s="969" t="s">
        <v>457</v>
      </c>
    </row>
    <row r="63" spans="1:5" ht="12" thickBot="1">
      <c r="A63" s="972" t="s">
        <v>456</v>
      </c>
      <c r="B63" s="970" t="s">
        <v>817</v>
      </c>
      <c r="C63" s="971">
        <v>624</v>
      </c>
      <c r="D63" s="970" t="s">
        <v>816</v>
      </c>
      <c r="E63" s="969" t="s">
        <v>455</v>
      </c>
    </row>
    <row r="64" spans="1:5" ht="12" thickBot="1">
      <c r="A64" s="972" t="s">
        <v>454</v>
      </c>
      <c r="B64" s="970" t="s">
        <v>454</v>
      </c>
      <c r="C64" s="971">
        <v>332</v>
      </c>
      <c r="D64" s="970" t="s">
        <v>815</v>
      </c>
      <c r="E64" s="969" t="s">
        <v>453</v>
      </c>
    </row>
    <row r="65" spans="1:5" ht="12" thickBot="1">
      <c r="A65" s="972" t="s">
        <v>452</v>
      </c>
      <c r="B65" s="970" t="s">
        <v>452</v>
      </c>
      <c r="C65" s="971">
        <v>340</v>
      </c>
      <c r="D65" s="970" t="s">
        <v>814</v>
      </c>
      <c r="E65" s="969" t="s">
        <v>451</v>
      </c>
    </row>
    <row r="66" spans="1:5" ht="12" thickBot="1">
      <c r="A66" s="972" t="s">
        <v>450</v>
      </c>
      <c r="B66" s="970" t="s">
        <v>450</v>
      </c>
      <c r="C66" s="971">
        <v>344</v>
      </c>
      <c r="D66" s="970" t="s">
        <v>813</v>
      </c>
      <c r="E66" s="969" t="s">
        <v>449</v>
      </c>
    </row>
    <row r="67" spans="1:5" ht="12" thickBot="1">
      <c r="A67" s="972" t="s">
        <v>448</v>
      </c>
      <c r="B67" s="970" t="s">
        <v>812</v>
      </c>
      <c r="C67" s="971">
        <v>191</v>
      </c>
      <c r="D67" s="970" t="s">
        <v>811</v>
      </c>
      <c r="E67" s="969" t="s">
        <v>447</v>
      </c>
    </row>
    <row r="68" spans="1:5" ht="12" thickBot="1">
      <c r="A68" s="972" t="s">
        <v>446</v>
      </c>
      <c r="B68" s="970" t="s">
        <v>810</v>
      </c>
      <c r="C68" s="971">
        <v>356</v>
      </c>
      <c r="D68" s="970" t="s">
        <v>809</v>
      </c>
      <c r="E68" s="969" t="s">
        <v>445</v>
      </c>
    </row>
    <row r="69" spans="1:5" ht="12" thickBot="1">
      <c r="A69" s="972" t="s">
        <v>444</v>
      </c>
      <c r="B69" s="970" t="s">
        <v>808</v>
      </c>
      <c r="C69" s="971">
        <v>360</v>
      </c>
      <c r="D69" s="970" t="s">
        <v>1120</v>
      </c>
      <c r="E69" s="969" t="s">
        <v>443</v>
      </c>
    </row>
    <row r="70" spans="1:5" ht="12" thickBot="1">
      <c r="A70" s="972" t="s">
        <v>442</v>
      </c>
      <c r="B70" s="970" t="s">
        <v>807</v>
      </c>
      <c r="C70" s="971">
        <v>368</v>
      </c>
      <c r="D70" s="970" t="s">
        <v>806</v>
      </c>
      <c r="E70" s="969" t="s">
        <v>441</v>
      </c>
    </row>
    <row r="71" spans="1:5" ht="12" thickBot="1">
      <c r="A71" s="972" t="s">
        <v>440</v>
      </c>
      <c r="B71" s="970" t="s">
        <v>805</v>
      </c>
      <c r="C71" s="971">
        <v>364</v>
      </c>
      <c r="D71" s="970" t="s">
        <v>804</v>
      </c>
      <c r="E71" s="969" t="s">
        <v>439</v>
      </c>
    </row>
    <row r="72" spans="1:5" ht="12" thickBot="1">
      <c r="A72" s="972" t="s">
        <v>438</v>
      </c>
      <c r="B72" s="970" t="s">
        <v>803</v>
      </c>
      <c r="C72" s="971">
        <v>372</v>
      </c>
      <c r="D72" s="970" t="s">
        <v>802</v>
      </c>
      <c r="E72" s="969" t="s">
        <v>437</v>
      </c>
    </row>
    <row r="73" spans="1:5" ht="12" thickBot="1">
      <c r="A73" s="972" t="s">
        <v>436</v>
      </c>
      <c r="B73" s="970" t="s">
        <v>801</v>
      </c>
      <c r="C73" s="971">
        <v>352</v>
      </c>
      <c r="D73" s="970" t="s">
        <v>800</v>
      </c>
      <c r="E73" s="969" t="s">
        <v>435</v>
      </c>
    </row>
    <row r="74" spans="1:5" ht="12" thickBot="1">
      <c r="A74" s="972" t="s">
        <v>434</v>
      </c>
      <c r="B74" s="970" t="s">
        <v>799</v>
      </c>
      <c r="C74" s="971">
        <v>380</v>
      </c>
      <c r="D74" s="970" t="s">
        <v>798</v>
      </c>
      <c r="E74" s="969" t="s">
        <v>433</v>
      </c>
    </row>
    <row r="75" spans="1:5" ht="12" thickBot="1">
      <c r="A75" s="972" t="s">
        <v>432</v>
      </c>
      <c r="B75" s="970" t="s">
        <v>797</v>
      </c>
      <c r="C75" s="971">
        <v>376</v>
      </c>
      <c r="D75" s="970" t="s">
        <v>796</v>
      </c>
      <c r="E75" s="969" t="s">
        <v>431</v>
      </c>
    </row>
    <row r="76" spans="1:5" ht="12" thickBot="1">
      <c r="A76" s="972" t="s">
        <v>430</v>
      </c>
      <c r="B76" s="970" t="s">
        <v>795</v>
      </c>
      <c r="C76" s="971">
        <v>388</v>
      </c>
      <c r="D76" s="970" t="s">
        <v>794</v>
      </c>
      <c r="E76" s="969" t="s">
        <v>429</v>
      </c>
    </row>
    <row r="77" spans="1:5" ht="12" thickBot="1">
      <c r="A77" s="972" t="s">
        <v>428</v>
      </c>
      <c r="B77" s="970" t="s">
        <v>428</v>
      </c>
      <c r="C77" s="971">
        <v>392</v>
      </c>
      <c r="D77" s="970" t="s">
        <v>793</v>
      </c>
      <c r="E77" s="969" t="s">
        <v>427</v>
      </c>
    </row>
    <row r="78" spans="1:5" ht="12" thickBot="1">
      <c r="A78" s="972" t="s">
        <v>426</v>
      </c>
      <c r="B78" s="970" t="s">
        <v>426</v>
      </c>
      <c r="C78" s="971">
        <v>832</v>
      </c>
      <c r="D78" s="970" t="s">
        <v>792</v>
      </c>
      <c r="E78" s="969" t="s">
        <v>425</v>
      </c>
    </row>
    <row r="79" spans="1:5" ht="12" thickBot="1">
      <c r="A79" s="972" t="s">
        <v>424</v>
      </c>
      <c r="B79" s="970" t="s">
        <v>424</v>
      </c>
      <c r="C79" s="971">
        <v>400</v>
      </c>
      <c r="D79" s="970" t="s">
        <v>791</v>
      </c>
      <c r="E79" s="969" t="s">
        <v>423</v>
      </c>
    </row>
    <row r="80" spans="1:5" ht="12" thickBot="1">
      <c r="A80" s="972" t="s">
        <v>422</v>
      </c>
      <c r="B80" s="970" t="s">
        <v>790</v>
      </c>
      <c r="C80" s="971">
        <v>710</v>
      </c>
      <c r="D80" s="970" t="s">
        <v>789</v>
      </c>
      <c r="E80" s="969" t="s">
        <v>421</v>
      </c>
    </row>
    <row r="81" spans="1:5" ht="12" thickBot="1">
      <c r="A81" s="972" t="s">
        <v>420</v>
      </c>
      <c r="B81" s="970" t="s">
        <v>788</v>
      </c>
      <c r="C81" s="971">
        <v>136</v>
      </c>
      <c r="D81" s="970" t="s">
        <v>787</v>
      </c>
      <c r="E81" s="969" t="s">
        <v>419</v>
      </c>
    </row>
    <row r="82" spans="1:5" ht="12" thickBot="1">
      <c r="A82" s="972" t="s">
        <v>418</v>
      </c>
      <c r="B82" s="970" t="s">
        <v>786</v>
      </c>
      <c r="C82" s="971">
        <v>116</v>
      </c>
      <c r="D82" s="970" t="s">
        <v>785</v>
      </c>
      <c r="E82" s="969" t="s">
        <v>417</v>
      </c>
    </row>
    <row r="83" spans="1:5" ht="12" thickBot="1">
      <c r="A83" s="972" t="s">
        <v>416</v>
      </c>
      <c r="B83" s="970" t="s">
        <v>784</v>
      </c>
      <c r="C83" s="971">
        <v>120</v>
      </c>
      <c r="D83" s="970" t="s">
        <v>783</v>
      </c>
      <c r="E83" s="969" t="s">
        <v>415</v>
      </c>
    </row>
    <row r="84" spans="1:5" ht="12" thickBot="1">
      <c r="A84" s="972" t="s">
        <v>414</v>
      </c>
      <c r="B84" s="970" t="s">
        <v>782</v>
      </c>
      <c r="C84" s="971">
        <v>124</v>
      </c>
      <c r="D84" s="970" t="s">
        <v>781</v>
      </c>
      <c r="E84" s="969" t="s">
        <v>413</v>
      </c>
    </row>
    <row r="85" spans="1:5" ht="12" thickBot="1">
      <c r="A85" s="972" t="s">
        <v>412</v>
      </c>
      <c r="B85" s="970" t="s">
        <v>780</v>
      </c>
      <c r="C85" s="971">
        <v>634</v>
      </c>
      <c r="D85" s="970" t="s">
        <v>779</v>
      </c>
      <c r="E85" s="969" t="s">
        <v>411</v>
      </c>
    </row>
    <row r="86" spans="1:5" ht="12" thickBot="1">
      <c r="A86" s="972" t="s">
        <v>410</v>
      </c>
      <c r="B86" s="970" t="s">
        <v>778</v>
      </c>
      <c r="C86" s="971">
        <v>398</v>
      </c>
      <c r="D86" s="970" t="s">
        <v>777</v>
      </c>
      <c r="E86" s="969" t="s">
        <v>409</v>
      </c>
    </row>
    <row r="87" spans="1:5" ht="12" thickBot="1">
      <c r="A87" s="972" t="s">
        <v>408</v>
      </c>
      <c r="B87" s="970" t="s">
        <v>776</v>
      </c>
      <c r="C87" s="971">
        <v>404</v>
      </c>
      <c r="D87" s="970" t="s">
        <v>775</v>
      </c>
      <c r="E87" s="969" t="s">
        <v>407</v>
      </c>
    </row>
    <row r="88" spans="1:5" ht="12" thickBot="1">
      <c r="A88" s="972" t="s">
        <v>406</v>
      </c>
      <c r="B88" s="970" t="s">
        <v>774</v>
      </c>
      <c r="C88" s="971">
        <v>156</v>
      </c>
      <c r="D88" s="970" t="s">
        <v>773</v>
      </c>
      <c r="E88" s="969" t="s">
        <v>405</v>
      </c>
    </row>
    <row r="89" spans="1:5" ht="12" thickBot="1">
      <c r="A89" s="972" t="s">
        <v>404</v>
      </c>
      <c r="B89" s="970" t="s">
        <v>772</v>
      </c>
      <c r="C89" s="971">
        <v>417</v>
      </c>
      <c r="D89" s="970" t="s">
        <v>771</v>
      </c>
      <c r="E89" s="969" t="s">
        <v>403</v>
      </c>
    </row>
    <row r="90" spans="1:5" ht="12" thickBot="1">
      <c r="A90" s="972" t="s">
        <v>402</v>
      </c>
      <c r="B90" s="970" t="s">
        <v>402</v>
      </c>
      <c r="C90" s="971">
        <v>296</v>
      </c>
      <c r="D90" s="970" t="s">
        <v>770</v>
      </c>
      <c r="E90" s="969" t="s">
        <v>401</v>
      </c>
    </row>
    <row r="91" spans="1:5" ht="12" thickBot="1">
      <c r="A91" s="972" t="s">
        <v>400</v>
      </c>
      <c r="B91" s="970" t="s">
        <v>769</v>
      </c>
      <c r="C91" s="971">
        <v>170</v>
      </c>
      <c r="D91" s="970" t="s">
        <v>768</v>
      </c>
      <c r="E91" s="969" t="s">
        <v>399</v>
      </c>
    </row>
    <row r="92" spans="1:5" ht="12" thickBot="1">
      <c r="A92" s="972" t="s">
        <v>398</v>
      </c>
      <c r="B92" s="970" t="s">
        <v>767</v>
      </c>
      <c r="C92" s="971">
        <v>178</v>
      </c>
      <c r="D92" s="970" t="s">
        <v>766</v>
      </c>
      <c r="E92" s="969" t="s">
        <v>397</v>
      </c>
    </row>
    <row r="93" spans="1:5" ht="12" thickBot="1">
      <c r="A93" s="972" t="s">
        <v>396</v>
      </c>
      <c r="B93" s="970" t="s">
        <v>765</v>
      </c>
      <c r="C93" s="971">
        <v>180</v>
      </c>
      <c r="D93" s="970" t="s">
        <v>764</v>
      </c>
      <c r="E93" s="969" t="s">
        <v>395</v>
      </c>
    </row>
    <row r="94" spans="1:5" ht="12" thickBot="1">
      <c r="A94" s="972" t="s">
        <v>394</v>
      </c>
      <c r="B94" s="970" t="s">
        <v>763</v>
      </c>
      <c r="C94" s="971">
        <v>408</v>
      </c>
      <c r="D94" s="970" t="s">
        <v>762</v>
      </c>
      <c r="E94" s="969" t="s">
        <v>393</v>
      </c>
    </row>
    <row r="95" spans="1:5" ht="12" thickBot="1">
      <c r="A95" s="972" t="s">
        <v>392</v>
      </c>
      <c r="B95" s="970" t="s">
        <v>761</v>
      </c>
      <c r="C95" s="971">
        <v>410</v>
      </c>
      <c r="D95" s="970" t="s">
        <v>760</v>
      </c>
      <c r="E95" s="969" t="s">
        <v>391</v>
      </c>
    </row>
    <row r="96" spans="1:5" ht="12" thickBot="1">
      <c r="A96" s="972" t="s">
        <v>390</v>
      </c>
      <c r="B96" s="970" t="s">
        <v>759</v>
      </c>
      <c r="C96" s="971">
        <v>95</v>
      </c>
      <c r="D96" s="970" t="s">
        <v>758</v>
      </c>
      <c r="E96" s="969" t="s">
        <v>389</v>
      </c>
    </row>
    <row r="97" spans="1:5" ht="12" thickBot="1">
      <c r="A97" s="972" t="s">
        <v>388</v>
      </c>
      <c r="B97" s="970" t="s">
        <v>757</v>
      </c>
      <c r="C97" s="971">
        <v>188</v>
      </c>
      <c r="D97" s="970" t="s">
        <v>756</v>
      </c>
      <c r="E97" s="969" t="s">
        <v>387</v>
      </c>
    </row>
    <row r="98" spans="1:5" ht="12" thickBot="1">
      <c r="A98" s="972" t="s">
        <v>386</v>
      </c>
      <c r="B98" s="970" t="s">
        <v>755</v>
      </c>
      <c r="C98" s="971">
        <v>192</v>
      </c>
      <c r="D98" s="970" t="s">
        <v>754</v>
      </c>
      <c r="E98" s="969" t="s">
        <v>385</v>
      </c>
    </row>
    <row r="99" spans="1:5" ht="12" thickBot="1">
      <c r="A99" s="972" t="s">
        <v>384</v>
      </c>
      <c r="B99" s="970" t="s">
        <v>753</v>
      </c>
      <c r="C99" s="971">
        <v>414</v>
      </c>
      <c r="D99" s="970" t="s">
        <v>752</v>
      </c>
      <c r="E99" s="969" t="s">
        <v>383</v>
      </c>
    </row>
    <row r="100" spans="1:5" ht="12" thickBot="1">
      <c r="A100" s="972" t="s">
        <v>382</v>
      </c>
      <c r="B100" s="970" t="s">
        <v>751</v>
      </c>
      <c r="C100" s="971">
        <v>418</v>
      </c>
      <c r="D100" s="970" t="s">
        <v>750</v>
      </c>
      <c r="E100" s="969" t="s">
        <v>381</v>
      </c>
    </row>
    <row r="101" spans="1:5" ht="12" thickBot="1">
      <c r="A101" s="972" t="s">
        <v>380</v>
      </c>
      <c r="B101" s="970" t="s">
        <v>749</v>
      </c>
      <c r="C101" s="971">
        <v>428</v>
      </c>
      <c r="D101" s="970" t="s">
        <v>748</v>
      </c>
      <c r="E101" s="969" t="s">
        <v>379</v>
      </c>
    </row>
    <row r="102" spans="1:5" ht="12" thickBot="1">
      <c r="A102" s="972" t="s">
        <v>378</v>
      </c>
      <c r="B102" s="970" t="s">
        <v>747</v>
      </c>
      <c r="C102" s="971">
        <v>422</v>
      </c>
      <c r="D102" s="970" t="s">
        <v>746</v>
      </c>
      <c r="E102" s="969" t="s">
        <v>377</v>
      </c>
    </row>
    <row r="103" spans="1:5" ht="12" thickBot="1">
      <c r="A103" s="972" t="s">
        <v>376</v>
      </c>
      <c r="B103" s="970" t="s">
        <v>745</v>
      </c>
      <c r="C103" s="971">
        <v>430</v>
      </c>
      <c r="D103" s="970" t="s">
        <v>744</v>
      </c>
      <c r="E103" s="969" t="s">
        <v>375</v>
      </c>
    </row>
    <row r="104" spans="1:5" ht="12" thickBot="1">
      <c r="A104" s="972" t="s">
        <v>374</v>
      </c>
      <c r="B104" s="970" t="s">
        <v>743</v>
      </c>
      <c r="C104" s="971">
        <v>434</v>
      </c>
      <c r="D104" s="970" t="s">
        <v>742</v>
      </c>
      <c r="E104" s="969" t="s">
        <v>373</v>
      </c>
    </row>
    <row r="105" spans="1:5" ht="12" thickBot="1">
      <c r="A105" s="972" t="s">
        <v>372</v>
      </c>
      <c r="B105" s="970" t="s">
        <v>741</v>
      </c>
      <c r="C105" s="971">
        <v>438</v>
      </c>
      <c r="D105" s="970" t="s">
        <v>740</v>
      </c>
      <c r="E105" s="969" t="s">
        <v>371</v>
      </c>
    </row>
    <row r="106" spans="1:5" ht="12" thickBot="1">
      <c r="A106" s="972" t="s">
        <v>370</v>
      </c>
      <c r="B106" s="970" t="s">
        <v>739</v>
      </c>
      <c r="C106" s="971">
        <v>440</v>
      </c>
      <c r="D106" s="970" t="s">
        <v>738</v>
      </c>
      <c r="E106" s="969" t="s">
        <v>369</v>
      </c>
    </row>
    <row r="107" spans="1:5" ht="12" thickBot="1">
      <c r="A107" s="972" t="s">
        <v>368</v>
      </c>
      <c r="B107" s="970" t="s">
        <v>737</v>
      </c>
      <c r="C107" s="971">
        <v>442</v>
      </c>
      <c r="D107" s="970" t="s">
        <v>736</v>
      </c>
      <c r="E107" s="969" t="s">
        <v>367</v>
      </c>
    </row>
    <row r="108" spans="1:5" ht="12" thickBot="1">
      <c r="A108" s="972" t="s">
        <v>366</v>
      </c>
      <c r="B108" s="970" t="s">
        <v>735</v>
      </c>
      <c r="C108" s="971">
        <v>450</v>
      </c>
      <c r="D108" s="970" t="s">
        <v>734</v>
      </c>
      <c r="E108" s="969" t="s">
        <v>365</v>
      </c>
    </row>
    <row r="109" spans="1:5" ht="12" thickBot="1">
      <c r="A109" s="972" t="s">
        <v>364</v>
      </c>
      <c r="B109" s="970" t="s">
        <v>733</v>
      </c>
      <c r="C109" s="971">
        <v>348</v>
      </c>
      <c r="D109" s="970" t="s">
        <v>732</v>
      </c>
      <c r="E109" s="969" t="s">
        <v>363</v>
      </c>
    </row>
    <row r="110" spans="1:5" ht="12" thickBot="1">
      <c r="A110" s="972" t="s">
        <v>362</v>
      </c>
      <c r="B110" s="970" t="s">
        <v>731</v>
      </c>
      <c r="C110" s="971">
        <v>446</v>
      </c>
      <c r="D110" s="970" t="s">
        <v>730</v>
      </c>
      <c r="E110" s="969" t="s">
        <v>361</v>
      </c>
    </row>
    <row r="111" spans="1:5" ht="23.25" thickBot="1">
      <c r="A111" s="972" t="s">
        <v>360</v>
      </c>
      <c r="B111" s="970" t="s">
        <v>729</v>
      </c>
      <c r="C111" s="971">
        <v>807</v>
      </c>
      <c r="D111" s="970" t="s">
        <v>728</v>
      </c>
      <c r="E111" s="969" t="s">
        <v>359</v>
      </c>
    </row>
    <row r="112" spans="1:5" ht="12" thickBot="1">
      <c r="A112" s="972" t="s">
        <v>358</v>
      </c>
      <c r="B112" s="970" t="s">
        <v>727</v>
      </c>
      <c r="C112" s="971">
        <v>458</v>
      </c>
      <c r="D112" s="970" t="s">
        <v>726</v>
      </c>
      <c r="E112" s="969" t="s">
        <v>357</v>
      </c>
    </row>
    <row r="113" spans="1:5" ht="12" thickBot="1">
      <c r="A113" s="972" t="s">
        <v>356</v>
      </c>
      <c r="B113" s="970" t="s">
        <v>356</v>
      </c>
      <c r="C113" s="971">
        <v>466</v>
      </c>
      <c r="D113" s="970" t="s">
        <v>725</v>
      </c>
      <c r="E113" s="969" t="s">
        <v>355</v>
      </c>
    </row>
    <row r="114" spans="1:5" ht="12" thickBot="1">
      <c r="A114" s="972" t="s">
        <v>354</v>
      </c>
      <c r="B114" s="970" t="s">
        <v>354</v>
      </c>
      <c r="C114" s="971">
        <v>470</v>
      </c>
      <c r="D114" s="970" t="s">
        <v>724</v>
      </c>
      <c r="E114" s="969" t="s">
        <v>353</v>
      </c>
    </row>
    <row r="115" spans="1:5" ht="12" thickBot="1">
      <c r="A115" s="972" t="s">
        <v>352</v>
      </c>
      <c r="B115" s="970" t="s">
        <v>723</v>
      </c>
      <c r="C115" s="971">
        <v>504</v>
      </c>
      <c r="D115" s="970" t="s">
        <v>722</v>
      </c>
      <c r="E115" s="969" t="s">
        <v>351</v>
      </c>
    </row>
    <row r="116" spans="1:5" ht="12" thickBot="1">
      <c r="A116" s="972" t="s">
        <v>350</v>
      </c>
      <c r="B116" s="970" t="s">
        <v>721</v>
      </c>
      <c r="C116" s="971">
        <v>584</v>
      </c>
      <c r="D116" s="970" t="s">
        <v>720</v>
      </c>
      <c r="E116" s="969" t="s">
        <v>349</v>
      </c>
    </row>
    <row r="117" spans="1:5" ht="12" thickBot="1">
      <c r="A117" s="972" t="s">
        <v>348</v>
      </c>
      <c r="B117" s="970" t="s">
        <v>719</v>
      </c>
      <c r="C117" s="971">
        <v>480</v>
      </c>
      <c r="D117" s="970" t="s">
        <v>718</v>
      </c>
      <c r="E117" s="969" t="s">
        <v>347</v>
      </c>
    </row>
    <row r="118" spans="1:5" ht="12" thickBot="1">
      <c r="A118" s="972" t="s">
        <v>346</v>
      </c>
      <c r="B118" s="970" t="s">
        <v>717</v>
      </c>
      <c r="C118" s="971">
        <v>484</v>
      </c>
      <c r="D118" s="970" t="s">
        <v>716</v>
      </c>
      <c r="E118" s="969" t="s">
        <v>345</v>
      </c>
    </row>
    <row r="119" spans="1:5" ht="12" thickBot="1">
      <c r="A119" s="972" t="s">
        <v>344</v>
      </c>
      <c r="B119" s="970" t="s">
        <v>715</v>
      </c>
      <c r="C119" s="971">
        <v>104</v>
      </c>
      <c r="D119" s="970" t="s">
        <v>714</v>
      </c>
      <c r="E119" s="969" t="s">
        <v>343</v>
      </c>
    </row>
    <row r="120" spans="1:5" ht="12" thickBot="1">
      <c r="A120" s="972" t="s">
        <v>342</v>
      </c>
      <c r="B120" s="970" t="s">
        <v>713</v>
      </c>
      <c r="C120" s="971">
        <v>498</v>
      </c>
      <c r="D120" s="970" t="s">
        <v>712</v>
      </c>
      <c r="E120" s="969" t="s">
        <v>341</v>
      </c>
    </row>
    <row r="121" spans="1:5" ht="12" thickBot="1">
      <c r="A121" s="972" t="s">
        <v>340</v>
      </c>
      <c r="B121" s="970" t="s">
        <v>711</v>
      </c>
      <c r="C121" s="971">
        <v>492</v>
      </c>
      <c r="D121" s="970" t="s">
        <v>710</v>
      </c>
      <c r="E121" s="969" t="s">
        <v>339</v>
      </c>
    </row>
    <row r="122" spans="1:5" ht="12" thickBot="1">
      <c r="A122" s="972" t="s">
        <v>338</v>
      </c>
      <c r="B122" s="970" t="s">
        <v>709</v>
      </c>
      <c r="C122" s="971">
        <v>496</v>
      </c>
      <c r="D122" s="970" t="s">
        <v>708</v>
      </c>
      <c r="E122" s="969" t="s">
        <v>337</v>
      </c>
    </row>
    <row r="123" spans="1:5" ht="12" thickBot="1">
      <c r="A123" s="972" t="s">
        <v>336</v>
      </c>
      <c r="B123" s="970" t="s">
        <v>707</v>
      </c>
      <c r="C123" s="971">
        <v>508</v>
      </c>
      <c r="D123" s="970" t="s">
        <v>706</v>
      </c>
      <c r="E123" s="969" t="s">
        <v>335</v>
      </c>
    </row>
    <row r="124" spans="1:5" ht="12" thickBot="1">
      <c r="A124" s="972" t="s">
        <v>334</v>
      </c>
      <c r="B124" s="970" t="s">
        <v>705</v>
      </c>
      <c r="C124" s="971">
        <v>516</v>
      </c>
      <c r="D124" s="970" t="s">
        <v>704</v>
      </c>
      <c r="E124" s="969" t="s">
        <v>333</v>
      </c>
    </row>
    <row r="125" spans="1:5" ht="12" thickBot="1">
      <c r="A125" s="972" t="s">
        <v>332</v>
      </c>
      <c r="B125" s="970" t="s">
        <v>332</v>
      </c>
      <c r="C125" s="971">
        <v>520</v>
      </c>
      <c r="D125" s="970" t="s">
        <v>703</v>
      </c>
      <c r="E125" s="969" t="s">
        <v>331</v>
      </c>
    </row>
    <row r="126" spans="1:5" ht="12" thickBot="1">
      <c r="A126" s="972" t="s">
        <v>702</v>
      </c>
      <c r="B126" s="970" t="s">
        <v>702</v>
      </c>
      <c r="C126" s="971">
        <v>0</v>
      </c>
      <c r="D126" s="970">
        <v>-2</v>
      </c>
      <c r="E126" s="969">
        <v>-2</v>
      </c>
    </row>
    <row r="127" spans="1:5" ht="12" thickBot="1">
      <c r="A127" s="972" t="s">
        <v>330</v>
      </c>
      <c r="B127" s="970" t="s">
        <v>330</v>
      </c>
      <c r="C127" s="971">
        <v>524</v>
      </c>
      <c r="D127" s="970" t="s">
        <v>701</v>
      </c>
      <c r="E127" s="969" t="s">
        <v>329</v>
      </c>
    </row>
    <row r="128" spans="1:5" ht="12" thickBot="1">
      <c r="A128" s="972" t="s">
        <v>328</v>
      </c>
      <c r="B128" s="970" t="s">
        <v>328</v>
      </c>
      <c r="C128" s="971">
        <v>562</v>
      </c>
      <c r="D128" s="970" t="s">
        <v>700</v>
      </c>
      <c r="E128" s="969" t="s">
        <v>327</v>
      </c>
    </row>
    <row r="129" spans="1:5" ht="12" thickBot="1">
      <c r="A129" s="972" t="s">
        <v>326</v>
      </c>
      <c r="B129" s="970" t="s">
        <v>699</v>
      </c>
      <c r="C129" s="971">
        <v>566</v>
      </c>
      <c r="D129" s="970" t="s">
        <v>698</v>
      </c>
      <c r="E129" s="969" t="s">
        <v>325</v>
      </c>
    </row>
    <row r="130" spans="1:5" ht="12" thickBot="1">
      <c r="A130" s="972" t="s">
        <v>324</v>
      </c>
      <c r="B130" s="970" t="s">
        <v>697</v>
      </c>
      <c r="C130" s="971">
        <v>558</v>
      </c>
      <c r="D130" s="970" t="s">
        <v>696</v>
      </c>
      <c r="E130" s="969" t="s">
        <v>323</v>
      </c>
    </row>
    <row r="131" spans="1:5" ht="12" thickBot="1">
      <c r="A131" s="972" t="s">
        <v>322</v>
      </c>
      <c r="B131" s="970" t="s">
        <v>695</v>
      </c>
      <c r="C131" s="971">
        <v>528</v>
      </c>
      <c r="D131" s="970" t="s">
        <v>694</v>
      </c>
      <c r="E131" s="969" t="s">
        <v>321</v>
      </c>
    </row>
    <row r="132" spans="1:5" ht="12" thickBot="1">
      <c r="A132" s="972" t="s">
        <v>320</v>
      </c>
      <c r="B132" s="970" t="s">
        <v>693</v>
      </c>
      <c r="C132" s="971">
        <v>276</v>
      </c>
      <c r="D132" s="970" t="s">
        <v>692</v>
      </c>
      <c r="E132" s="969" t="s">
        <v>319</v>
      </c>
    </row>
    <row r="133" spans="1:5" ht="12" thickBot="1">
      <c r="A133" s="972" t="s">
        <v>318</v>
      </c>
      <c r="B133" s="970" t="s">
        <v>691</v>
      </c>
      <c r="C133" s="971">
        <v>578</v>
      </c>
      <c r="D133" s="970" t="s">
        <v>690</v>
      </c>
      <c r="E133" s="969" t="s">
        <v>317</v>
      </c>
    </row>
    <row r="134" spans="1:5" ht="12" thickBot="1">
      <c r="A134" s="972" t="s">
        <v>316</v>
      </c>
      <c r="B134" s="970" t="s">
        <v>689</v>
      </c>
      <c r="C134" s="971">
        <v>554</v>
      </c>
      <c r="D134" s="970" t="s">
        <v>688</v>
      </c>
      <c r="E134" s="969" t="s">
        <v>315</v>
      </c>
    </row>
    <row r="135" spans="1:5" ht="12" thickBot="1">
      <c r="A135" s="972" t="s">
        <v>314</v>
      </c>
      <c r="B135" s="970" t="s">
        <v>314</v>
      </c>
      <c r="C135" s="971">
        <v>512</v>
      </c>
      <c r="D135" s="970" t="s">
        <v>687</v>
      </c>
      <c r="E135" s="969" t="s">
        <v>313</v>
      </c>
    </row>
    <row r="136" spans="1:5" ht="12" thickBot="1">
      <c r="A136" s="972" t="s">
        <v>312</v>
      </c>
      <c r="B136" s="970" t="s">
        <v>686</v>
      </c>
      <c r="C136" s="971">
        <v>796</v>
      </c>
      <c r="D136" s="970" t="s">
        <v>685</v>
      </c>
      <c r="E136" s="969" t="s">
        <v>311</v>
      </c>
    </row>
    <row r="137" spans="1:5" ht="12" thickBot="1">
      <c r="A137" s="972" t="s">
        <v>310</v>
      </c>
      <c r="B137" s="970" t="s">
        <v>684</v>
      </c>
      <c r="C137" s="971">
        <v>74</v>
      </c>
      <c r="D137" s="970" t="s">
        <v>683</v>
      </c>
      <c r="E137" s="969" t="s">
        <v>309</v>
      </c>
    </row>
    <row r="138" spans="1:5" ht="12" thickBot="1">
      <c r="A138" s="972" t="s">
        <v>308</v>
      </c>
      <c r="B138" s="970" t="s">
        <v>682</v>
      </c>
      <c r="C138" s="971">
        <v>833</v>
      </c>
      <c r="D138" s="970" t="s">
        <v>681</v>
      </c>
      <c r="E138" s="969" t="s">
        <v>307</v>
      </c>
    </row>
    <row r="139" spans="1:5" ht="12" thickBot="1">
      <c r="A139" s="972" t="s">
        <v>306</v>
      </c>
      <c r="B139" s="970" t="s">
        <v>306</v>
      </c>
      <c r="C139" s="971">
        <v>586</v>
      </c>
      <c r="D139" s="970" t="s">
        <v>680</v>
      </c>
      <c r="E139" s="969" t="s">
        <v>305</v>
      </c>
    </row>
    <row r="140" spans="1:5" ht="12" thickBot="1">
      <c r="A140" s="972" t="s">
        <v>304</v>
      </c>
      <c r="B140" s="970" t="s">
        <v>679</v>
      </c>
      <c r="C140" s="971">
        <v>275</v>
      </c>
      <c r="D140" s="970" t="s">
        <v>678</v>
      </c>
      <c r="E140" s="969" t="s">
        <v>303</v>
      </c>
    </row>
    <row r="141" spans="1:5" ht="12" thickBot="1">
      <c r="A141" s="972" t="s">
        <v>302</v>
      </c>
      <c r="B141" s="970" t="s">
        <v>302</v>
      </c>
      <c r="C141" s="971">
        <v>591</v>
      </c>
      <c r="D141" s="970" t="s">
        <v>677</v>
      </c>
      <c r="E141" s="969" t="s">
        <v>301</v>
      </c>
    </row>
    <row r="142" spans="1:5" ht="12" thickBot="1">
      <c r="A142" s="972" t="s">
        <v>300</v>
      </c>
      <c r="B142" s="970" t="s">
        <v>676</v>
      </c>
      <c r="C142" s="971">
        <v>600</v>
      </c>
      <c r="D142" s="970" t="s">
        <v>675</v>
      </c>
      <c r="E142" s="969" t="s">
        <v>299</v>
      </c>
    </row>
    <row r="143" spans="1:5" ht="12" thickBot="1">
      <c r="A143" s="972" t="s">
        <v>298</v>
      </c>
      <c r="B143" s="970" t="s">
        <v>298</v>
      </c>
      <c r="C143" s="971">
        <v>604</v>
      </c>
      <c r="D143" s="970" t="s">
        <v>674</v>
      </c>
      <c r="E143" s="969" t="s">
        <v>297</v>
      </c>
    </row>
    <row r="144" spans="1:5" ht="12" thickBot="1">
      <c r="A144" s="972" t="s">
        <v>296</v>
      </c>
      <c r="B144" s="970" t="s">
        <v>673</v>
      </c>
      <c r="C144" s="971">
        <v>616</v>
      </c>
      <c r="D144" s="970" t="s">
        <v>672</v>
      </c>
      <c r="E144" s="969" t="s">
        <v>295</v>
      </c>
    </row>
    <row r="145" spans="1:5" ht="12" thickBot="1">
      <c r="A145" s="972" t="s">
        <v>294</v>
      </c>
      <c r="B145" s="970" t="s">
        <v>294</v>
      </c>
      <c r="C145" s="971">
        <v>620</v>
      </c>
      <c r="D145" s="970" t="s">
        <v>671</v>
      </c>
      <c r="E145" s="969" t="s">
        <v>293</v>
      </c>
    </row>
    <row r="146" spans="1:5" ht="12" thickBot="1">
      <c r="A146" s="972" t="s">
        <v>292</v>
      </c>
      <c r="B146" s="970" t="s">
        <v>670</v>
      </c>
      <c r="C146" s="971">
        <v>642</v>
      </c>
      <c r="D146" s="970" t="s">
        <v>669</v>
      </c>
      <c r="E146" s="969" t="s">
        <v>291</v>
      </c>
    </row>
    <row r="147" spans="1:5" ht="12" thickBot="1">
      <c r="A147" s="972" t="s">
        <v>290</v>
      </c>
      <c r="B147" s="970" t="s">
        <v>668</v>
      </c>
      <c r="C147" s="971">
        <v>643</v>
      </c>
      <c r="D147" s="970" t="s">
        <v>667</v>
      </c>
      <c r="E147" s="969" t="s">
        <v>289</v>
      </c>
    </row>
    <row r="148" spans="1:5" ht="12" thickBot="1">
      <c r="A148" s="972" t="s">
        <v>288</v>
      </c>
      <c r="B148" s="970" t="s">
        <v>666</v>
      </c>
      <c r="C148" s="971">
        <v>840</v>
      </c>
      <c r="D148" s="970" t="s">
        <v>665</v>
      </c>
      <c r="E148" s="969" t="s">
        <v>287</v>
      </c>
    </row>
    <row r="149" spans="1:5" ht="12" thickBot="1">
      <c r="A149" s="972" t="s">
        <v>286</v>
      </c>
      <c r="B149" s="970" t="s">
        <v>664</v>
      </c>
      <c r="C149" s="971">
        <v>222</v>
      </c>
      <c r="D149" s="970" t="s">
        <v>663</v>
      </c>
      <c r="E149" s="969" t="s">
        <v>285</v>
      </c>
    </row>
    <row r="150" spans="1:5" ht="12" thickBot="1">
      <c r="A150" s="972" t="s">
        <v>284</v>
      </c>
      <c r="B150" s="970" t="s">
        <v>284</v>
      </c>
      <c r="C150" s="971">
        <v>674</v>
      </c>
      <c r="D150" s="970" t="s">
        <v>662</v>
      </c>
      <c r="E150" s="969" t="s">
        <v>283</v>
      </c>
    </row>
    <row r="151" spans="1:5" ht="12" thickBot="1">
      <c r="A151" s="972" t="s">
        <v>282</v>
      </c>
      <c r="B151" s="970" t="s">
        <v>661</v>
      </c>
      <c r="C151" s="971">
        <v>682</v>
      </c>
      <c r="D151" s="970" t="s">
        <v>660</v>
      </c>
      <c r="E151" s="969" t="s">
        <v>281</v>
      </c>
    </row>
    <row r="152" spans="1:5" ht="12" thickBot="1">
      <c r="A152" s="972" t="s">
        <v>280</v>
      </c>
      <c r="B152" s="970" t="s">
        <v>659</v>
      </c>
      <c r="C152" s="971">
        <v>690</v>
      </c>
      <c r="D152" s="970" t="s">
        <v>658</v>
      </c>
      <c r="E152" s="969" t="s">
        <v>279</v>
      </c>
    </row>
    <row r="153" spans="1:5" ht="12" thickBot="1">
      <c r="A153" s="972" t="s">
        <v>278</v>
      </c>
      <c r="B153" s="970" t="s">
        <v>278</v>
      </c>
      <c r="C153" s="971">
        <v>686</v>
      </c>
      <c r="D153" s="970" t="s">
        <v>657</v>
      </c>
      <c r="E153" s="969" t="s">
        <v>277</v>
      </c>
    </row>
    <row r="154" spans="1:5" ht="12" thickBot="1">
      <c r="A154" s="972" t="s">
        <v>276</v>
      </c>
      <c r="B154" s="970" t="s">
        <v>656</v>
      </c>
      <c r="C154" s="971">
        <v>694</v>
      </c>
      <c r="D154" s="970" t="s">
        <v>655</v>
      </c>
      <c r="E154" s="969" t="s">
        <v>275</v>
      </c>
    </row>
    <row r="155" spans="1:5" ht="12" thickBot="1">
      <c r="A155" s="972" t="s">
        <v>274</v>
      </c>
      <c r="B155" s="970" t="s">
        <v>654</v>
      </c>
      <c r="C155" s="971">
        <v>702</v>
      </c>
      <c r="D155" s="970" t="s">
        <v>653</v>
      </c>
      <c r="E155" s="969" t="s">
        <v>273</v>
      </c>
    </row>
    <row r="156" spans="1:5" ht="12" thickBot="1">
      <c r="A156" s="972" t="s">
        <v>272</v>
      </c>
      <c r="B156" s="970" t="s">
        <v>652</v>
      </c>
      <c r="C156" s="971">
        <v>760</v>
      </c>
      <c r="D156" s="970" t="s">
        <v>651</v>
      </c>
      <c r="E156" s="969" t="s">
        <v>271</v>
      </c>
    </row>
    <row r="157" spans="1:5" ht="12" thickBot="1">
      <c r="A157" s="972" t="s">
        <v>270</v>
      </c>
      <c r="B157" s="970" t="s">
        <v>650</v>
      </c>
      <c r="C157" s="971">
        <v>703</v>
      </c>
      <c r="D157" s="970" t="s">
        <v>649</v>
      </c>
      <c r="E157" s="969" t="s">
        <v>269</v>
      </c>
    </row>
    <row r="158" spans="1:5" ht="12" thickBot="1">
      <c r="A158" s="972" t="s">
        <v>268</v>
      </c>
      <c r="B158" s="970" t="s">
        <v>648</v>
      </c>
      <c r="C158" s="971">
        <v>705</v>
      </c>
      <c r="D158" s="970" t="s">
        <v>647</v>
      </c>
      <c r="E158" s="969" t="s">
        <v>267</v>
      </c>
    </row>
    <row r="159" spans="1:5" ht="12" thickBot="1">
      <c r="A159" s="972" t="s">
        <v>266</v>
      </c>
      <c r="B159" s="970" t="s">
        <v>646</v>
      </c>
      <c r="C159" s="971">
        <v>90</v>
      </c>
      <c r="D159" s="970" t="s">
        <v>645</v>
      </c>
      <c r="E159" s="969" t="s">
        <v>265</v>
      </c>
    </row>
    <row r="160" spans="1:5" ht="12" thickBot="1">
      <c r="A160" s="972" t="s">
        <v>264</v>
      </c>
      <c r="B160" s="970" t="s">
        <v>644</v>
      </c>
      <c r="C160" s="971">
        <v>706</v>
      </c>
      <c r="D160" s="970" t="s">
        <v>643</v>
      </c>
      <c r="E160" s="969" t="s">
        <v>263</v>
      </c>
    </row>
    <row r="161" spans="1:5" ht="12" thickBot="1">
      <c r="A161" s="972" t="s">
        <v>262</v>
      </c>
      <c r="B161" s="970" t="s">
        <v>642</v>
      </c>
      <c r="C161" s="971">
        <v>688</v>
      </c>
      <c r="D161" s="970" t="s">
        <v>641</v>
      </c>
      <c r="E161" s="969" t="s">
        <v>261</v>
      </c>
    </row>
    <row r="162" spans="1:5" ht="12" thickBot="1">
      <c r="A162" s="972" t="s">
        <v>260</v>
      </c>
      <c r="B162" s="970" t="s">
        <v>640</v>
      </c>
      <c r="C162" s="971">
        <v>140</v>
      </c>
      <c r="D162" s="970" t="s">
        <v>639</v>
      </c>
      <c r="E162" s="969" t="s">
        <v>259</v>
      </c>
    </row>
    <row r="163" spans="1:5" ht="12" thickBot="1">
      <c r="A163" s="972" t="s">
        <v>258</v>
      </c>
      <c r="B163" s="970" t="s">
        <v>258</v>
      </c>
      <c r="C163" s="971">
        <v>729</v>
      </c>
      <c r="D163" s="970" t="s">
        <v>638</v>
      </c>
      <c r="E163" s="969" t="s">
        <v>257</v>
      </c>
    </row>
    <row r="164" spans="1:5" ht="12" thickBot="1">
      <c r="A164" s="972" t="s">
        <v>256</v>
      </c>
      <c r="B164" s="970" t="s">
        <v>637</v>
      </c>
      <c r="C164" s="971">
        <v>740</v>
      </c>
      <c r="D164" s="970" t="s">
        <v>636</v>
      </c>
      <c r="E164" s="969" t="s">
        <v>255</v>
      </c>
    </row>
    <row r="165" spans="1:5" ht="12" thickBot="1">
      <c r="A165" s="972" t="s">
        <v>254</v>
      </c>
      <c r="B165" s="970" t="s">
        <v>635</v>
      </c>
      <c r="C165" s="971">
        <v>748</v>
      </c>
      <c r="D165" s="970" t="s">
        <v>634</v>
      </c>
      <c r="E165" s="969" t="s">
        <v>253</v>
      </c>
    </row>
    <row r="166" spans="1:5" ht="12" thickBot="1">
      <c r="A166" s="972" t="s">
        <v>252</v>
      </c>
      <c r="B166" s="970" t="s">
        <v>633</v>
      </c>
      <c r="C166" s="971">
        <v>659</v>
      </c>
      <c r="D166" s="970" t="s">
        <v>632</v>
      </c>
      <c r="E166" s="969" t="s">
        <v>251</v>
      </c>
    </row>
    <row r="167" spans="1:5" ht="12" thickBot="1">
      <c r="A167" s="972" t="s">
        <v>250</v>
      </c>
      <c r="B167" s="970" t="s">
        <v>631</v>
      </c>
      <c r="C167" s="971">
        <v>678</v>
      </c>
      <c r="D167" s="970" t="s">
        <v>630</v>
      </c>
      <c r="E167" s="969" t="s">
        <v>249</v>
      </c>
    </row>
    <row r="168" spans="1:5" ht="12" thickBot="1">
      <c r="A168" s="972" t="s">
        <v>248</v>
      </c>
      <c r="B168" s="970" t="s">
        <v>629</v>
      </c>
      <c r="C168" s="971">
        <v>670</v>
      </c>
      <c r="D168" s="970" t="s">
        <v>628</v>
      </c>
      <c r="E168" s="969" t="s">
        <v>247</v>
      </c>
    </row>
    <row r="169" spans="1:5" ht="12" thickBot="1">
      <c r="A169" s="972" t="s">
        <v>246</v>
      </c>
      <c r="B169" s="970" t="s">
        <v>627</v>
      </c>
      <c r="C169" s="971">
        <v>724</v>
      </c>
      <c r="D169" s="970" t="s">
        <v>626</v>
      </c>
      <c r="E169" s="969" t="s">
        <v>245</v>
      </c>
    </row>
    <row r="170" spans="1:5" ht="12" thickBot="1">
      <c r="A170" s="972" t="s">
        <v>244</v>
      </c>
      <c r="B170" s="970" t="s">
        <v>625</v>
      </c>
      <c r="C170" s="971">
        <v>144</v>
      </c>
      <c r="D170" s="970" t="s">
        <v>624</v>
      </c>
      <c r="E170" s="969" t="s">
        <v>243</v>
      </c>
    </row>
    <row r="171" spans="1:5" ht="12" thickBot="1">
      <c r="A171" s="972" t="s">
        <v>242</v>
      </c>
      <c r="B171" s="970" t="s">
        <v>623</v>
      </c>
      <c r="C171" s="971">
        <v>752</v>
      </c>
      <c r="D171" s="970" t="s">
        <v>622</v>
      </c>
      <c r="E171" s="969" t="s">
        <v>241</v>
      </c>
    </row>
    <row r="172" spans="1:5" ht="12" thickBot="1">
      <c r="A172" s="972" t="s">
        <v>240</v>
      </c>
      <c r="B172" s="970" t="s">
        <v>621</v>
      </c>
      <c r="C172" s="971">
        <v>756</v>
      </c>
      <c r="D172" s="970" t="s">
        <v>620</v>
      </c>
      <c r="E172" s="969" t="s">
        <v>239</v>
      </c>
    </row>
    <row r="173" spans="1:5" ht="12" thickBot="1">
      <c r="A173" s="972" t="s">
        <v>238</v>
      </c>
      <c r="B173" s="970" t="s">
        <v>619</v>
      </c>
      <c r="C173" s="971">
        <v>764</v>
      </c>
      <c r="D173" s="970" t="s">
        <v>618</v>
      </c>
      <c r="E173" s="969" t="s">
        <v>237</v>
      </c>
    </row>
    <row r="174" spans="1:5" ht="12" thickBot="1">
      <c r="A174" s="972" t="s">
        <v>236</v>
      </c>
      <c r="B174" s="970" t="s">
        <v>617</v>
      </c>
      <c r="C174" s="971">
        <v>158</v>
      </c>
      <c r="D174" s="970" t="s">
        <v>616</v>
      </c>
      <c r="E174" s="969" t="s">
        <v>235</v>
      </c>
    </row>
    <row r="175" spans="1:5" ht="12" thickBot="1">
      <c r="A175" s="972" t="s">
        <v>234</v>
      </c>
      <c r="B175" s="970" t="s">
        <v>615</v>
      </c>
      <c r="C175" s="971">
        <v>834</v>
      </c>
      <c r="D175" s="970" t="s">
        <v>614</v>
      </c>
      <c r="E175" s="969" t="s">
        <v>233</v>
      </c>
    </row>
    <row r="176" spans="1:5" ht="12" thickBot="1">
      <c r="A176" s="972" t="s">
        <v>232</v>
      </c>
      <c r="B176" s="970" t="s">
        <v>613</v>
      </c>
      <c r="C176" s="971">
        <v>626</v>
      </c>
      <c r="D176" s="970" t="s">
        <v>612</v>
      </c>
      <c r="E176" s="969" t="s">
        <v>231</v>
      </c>
    </row>
    <row r="177" spans="1:5" ht="12" thickBot="1">
      <c r="A177" s="972" t="s">
        <v>230</v>
      </c>
      <c r="B177" s="970" t="s">
        <v>611</v>
      </c>
      <c r="C177" s="971">
        <v>780</v>
      </c>
      <c r="D177" s="970" t="s">
        <v>610</v>
      </c>
      <c r="E177" s="969" t="s">
        <v>229</v>
      </c>
    </row>
    <row r="178" spans="1:5" ht="12" thickBot="1">
      <c r="A178" s="972" t="s">
        <v>228</v>
      </c>
      <c r="B178" s="970" t="s">
        <v>609</v>
      </c>
      <c r="C178" s="971">
        <v>788</v>
      </c>
      <c r="D178" s="970" t="s">
        <v>608</v>
      </c>
      <c r="E178" s="969" t="s">
        <v>227</v>
      </c>
    </row>
    <row r="179" spans="1:5" ht="12" thickBot="1">
      <c r="A179" s="972" t="s">
        <v>226</v>
      </c>
      <c r="B179" s="970" t="s">
        <v>226</v>
      </c>
      <c r="C179" s="971">
        <v>795</v>
      </c>
      <c r="D179" s="970" t="s">
        <v>607</v>
      </c>
      <c r="E179" s="969" t="s">
        <v>225</v>
      </c>
    </row>
    <row r="180" spans="1:5" ht="12" thickBot="1">
      <c r="A180" s="972" t="s">
        <v>224</v>
      </c>
      <c r="B180" s="970" t="s">
        <v>606</v>
      </c>
      <c r="C180" s="971">
        <v>792</v>
      </c>
      <c r="D180" s="970" t="s">
        <v>605</v>
      </c>
      <c r="E180" s="969" t="s">
        <v>223</v>
      </c>
    </row>
    <row r="181" spans="1:5" ht="12" thickBot="1">
      <c r="A181" s="972" t="s">
        <v>222</v>
      </c>
      <c r="B181" s="970" t="s">
        <v>222</v>
      </c>
      <c r="C181" s="971">
        <v>800</v>
      </c>
      <c r="D181" s="970" t="s">
        <v>604</v>
      </c>
      <c r="E181" s="969" t="s">
        <v>221</v>
      </c>
    </row>
    <row r="182" spans="1:5" ht="12" thickBot="1">
      <c r="A182" s="972" t="s">
        <v>220</v>
      </c>
      <c r="B182" s="970" t="s">
        <v>603</v>
      </c>
      <c r="C182" s="971">
        <v>784</v>
      </c>
      <c r="D182" s="970" t="s">
        <v>602</v>
      </c>
      <c r="E182" s="969" t="s">
        <v>219</v>
      </c>
    </row>
    <row r="183" spans="1:5" ht="12" thickBot="1">
      <c r="A183" s="972" t="s">
        <v>218</v>
      </c>
      <c r="B183" s="970" t="s">
        <v>601</v>
      </c>
      <c r="C183" s="971">
        <v>804</v>
      </c>
      <c r="D183" s="970" t="s">
        <v>600</v>
      </c>
      <c r="E183" s="969" t="s">
        <v>217</v>
      </c>
    </row>
    <row r="184" spans="1:5" ht="12" thickBot="1">
      <c r="A184" s="972" t="s">
        <v>216</v>
      </c>
      <c r="B184" s="970" t="s">
        <v>599</v>
      </c>
      <c r="C184" s="971">
        <v>858</v>
      </c>
      <c r="D184" s="970" t="s">
        <v>598</v>
      </c>
      <c r="E184" s="969" t="s">
        <v>215</v>
      </c>
    </row>
    <row r="185" spans="1:5" ht="12" thickBot="1">
      <c r="A185" s="972" t="s">
        <v>214</v>
      </c>
      <c r="B185" s="970" t="s">
        <v>214</v>
      </c>
      <c r="C185" s="971">
        <v>860</v>
      </c>
      <c r="D185" s="970" t="s">
        <v>597</v>
      </c>
      <c r="E185" s="969" t="s">
        <v>213</v>
      </c>
    </row>
    <row r="186" spans="1:5" ht="12" thickBot="1">
      <c r="A186" s="972" t="s">
        <v>212</v>
      </c>
      <c r="B186" s="970" t="s">
        <v>596</v>
      </c>
      <c r="C186" s="971">
        <v>826</v>
      </c>
      <c r="D186" s="970" t="s">
        <v>595</v>
      </c>
      <c r="E186" s="969" t="s">
        <v>211</v>
      </c>
    </row>
    <row r="187" spans="1:5" ht="23.25" thickBot="1">
      <c r="A187" s="972" t="s">
        <v>210</v>
      </c>
      <c r="B187" s="970" t="s">
        <v>594</v>
      </c>
      <c r="C187" s="971">
        <v>862</v>
      </c>
      <c r="D187" s="970" t="s">
        <v>593</v>
      </c>
      <c r="E187" s="969" t="s">
        <v>209</v>
      </c>
    </row>
    <row r="188" spans="1:5" ht="12" thickBot="1">
      <c r="A188" s="972" t="s">
        <v>208</v>
      </c>
      <c r="B188" s="970" t="s">
        <v>592</v>
      </c>
      <c r="C188" s="971">
        <v>704</v>
      </c>
      <c r="D188" s="970" t="s">
        <v>591</v>
      </c>
      <c r="E188" s="969" t="s">
        <v>207</v>
      </c>
    </row>
    <row r="189" spans="1:5" ht="12" thickBot="1">
      <c r="A189" s="972" t="s">
        <v>206</v>
      </c>
      <c r="B189" s="970" t="s">
        <v>590</v>
      </c>
      <c r="C189" s="971">
        <v>894</v>
      </c>
      <c r="D189" s="970" t="s">
        <v>589</v>
      </c>
      <c r="E189" s="969" t="s">
        <v>205</v>
      </c>
    </row>
    <row r="190" spans="1:5" ht="12" thickBot="1">
      <c r="A190" s="972" t="s">
        <v>204</v>
      </c>
      <c r="B190" s="970" t="s">
        <v>588</v>
      </c>
      <c r="C190" s="971">
        <v>132</v>
      </c>
      <c r="D190" s="970" t="s">
        <v>587</v>
      </c>
      <c r="E190" s="969" t="s">
        <v>203</v>
      </c>
    </row>
    <row r="191" spans="1:5" ht="11.25">
      <c r="A191" s="968" t="s">
        <v>202</v>
      </c>
      <c r="B191" s="966" t="s">
        <v>586</v>
      </c>
      <c r="C191" s="967">
        <v>716</v>
      </c>
      <c r="D191" s="966" t="s">
        <v>585</v>
      </c>
      <c r="E191" s="965" t="s">
        <v>201</v>
      </c>
    </row>
  </sheetData>
  <sheetProtection/>
  <mergeCells count="2">
    <mergeCell ref="A1:E1"/>
    <mergeCell ref="A2:E2"/>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sheetPr>
    <tabColor theme="1"/>
  </sheetPr>
  <dimension ref="A1:B6"/>
  <sheetViews>
    <sheetView zoomScalePageLayoutView="0" workbookViewId="0" topLeftCell="A1">
      <selection activeCell="A5" sqref="A5"/>
    </sheetView>
  </sheetViews>
  <sheetFormatPr defaultColWidth="9.140625" defaultRowHeight="15"/>
  <sheetData>
    <row r="1" spans="1:2" ht="15">
      <c r="A1" s="370"/>
      <c r="B1" s="370"/>
    </row>
    <row r="2" spans="1:2" ht="15">
      <c r="A2" s="369" t="s">
        <v>978</v>
      </c>
      <c r="B2" s="370"/>
    </row>
    <row r="3" spans="1:2" ht="15">
      <c r="A3" s="369"/>
      <c r="B3" s="370"/>
    </row>
    <row r="4" spans="1:2" ht="15">
      <c r="A4" s="370"/>
      <c r="B4" s="370"/>
    </row>
    <row r="5" spans="1:2" ht="15">
      <c r="A5" s="370" t="s">
        <v>10</v>
      </c>
      <c r="B5" s="370" t="s">
        <v>979</v>
      </c>
    </row>
    <row r="6" spans="1:2" ht="15">
      <c r="A6" s="370"/>
      <c r="B6" s="370"/>
    </row>
  </sheetData>
  <sheetProtection/>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N59"/>
  <sheetViews>
    <sheetView zoomScalePageLayoutView="0" workbookViewId="0" topLeftCell="A1">
      <selection activeCell="A1" sqref="A1"/>
    </sheetView>
  </sheetViews>
  <sheetFormatPr defaultColWidth="11.28125" defaultRowHeight="15"/>
  <cols>
    <col min="1" max="1" width="4.57421875" style="976" customWidth="1"/>
    <col min="2" max="2" width="47.00390625" style="976" customWidth="1"/>
    <col min="3" max="3" width="12.140625" style="976" customWidth="1"/>
    <col min="4" max="5" width="11.8515625" style="976" customWidth="1"/>
    <col min="6" max="6" width="12.00390625" style="976" customWidth="1"/>
    <col min="7" max="7" width="13.7109375" style="976" customWidth="1"/>
    <col min="8" max="8" width="11.7109375" style="976" customWidth="1"/>
    <col min="9" max="9" width="12.00390625" style="976" customWidth="1"/>
    <col min="10" max="10" width="11.28125" style="976" customWidth="1"/>
    <col min="11" max="11" width="11.57421875" style="976" customWidth="1"/>
    <col min="12" max="16384" width="11.28125" style="976" customWidth="1"/>
  </cols>
  <sheetData>
    <row r="1" spans="1:11" ht="12">
      <c r="A1" s="1013"/>
      <c r="B1" s="1012"/>
      <c r="C1" s="1012"/>
      <c r="D1" s="1012"/>
      <c r="E1" s="1012"/>
      <c r="F1" s="1011"/>
      <c r="G1" s="960" t="s">
        <v>1604</v>
      </c>
      <c r="H1" s="1010"/>
      <c r="I1" s="959"/>
      <c r="J1" s="1009"/>
      <c r="K1" s="957"/>
    </row>
    <row r="2" spans="1:11" ht="12">
      <c r="A2" s="1008"/>
      <c r="B2" s="1007"/>
      <c r="C2" s="1007"/>
      <c r="D2" s="1007"/>
      <c r="E2" s="1007"/>
      <c r="F2" s="1006"/>
      <c r="G2" s="951" t="s">
        <v>1749</v>
      </c>
      <c r="I2" s="950"/>
      <c r="J2" s="1005"/>
      <c r="K2" s="956" t="s">
        <v>1750</v>
      </c>
    </row>
    <row r="3" spans="1:11" ht="12">
      <c r="A3" s="955"/>
      <c r="B3" s="952"/>
      <c r="C3" s="952"/>
      <c r="D3" s="952"/>
      <c r="E3" s="952"/>
      <c r="F3" s="953"/>
      <c r="G3" s="951" t="s">
        <v>1751</v>
      </c>
      <c r="I3" s="950"/>
      <c r="J3" s="1005"/>
      <c r="K3" s="949" t="s">
        <v>1752</v>
      </c>
    </row>
    <row r="4" spans="1:11" ht="12.75" thickBot="1">
      <c r="A4" s="948" t="s">
        <v>956</v>
      </c>
      <c r="B4" s="945"/>
      <c r="C4" s="945"/>
      <c r="D4" s="945"/>
      <c r="E4" s="945"/>
      <c r="F4" s="946"/>
      <c r="G4" s="944" t="s">
        <v>1754</v>
      </c>
      <c r="H4" s="1004"/>
      <c r="I4" s="943"/>
      <c r="J4" s="1003"/>
      <c r="K4" s="942"/>
    </row>
    <row r="7" spans="1:11" ht="12">
      <c r="A7" s="1044"/>
      <c r="B7" s="985"/>
      <c r="K7" s="976" t="s">
        <v>1755</v>
      </c>
    </row>
    <row r="8" spans="1:11" ht="12">
      <c r="A8" s="1044"/>
      <c r="B8" s="985"/>
      <c r="C8" s="1632" t="s">
        <v>940</v>
      </c>
      <c r="D8" s="1633"/>
      <c r="E8" s="1634"/>
      <c r="F8" s="1632" t="s">
        <v>939</v>
      </c>
      <c r="G8" s="1633"/>
      <c r="H8" s="1634"/>
      <c r="I8" s="1632" t="s">
        <v>938</v>
      </c>
      <c r="J8" s="1633"/>
      <c r="K8" s="1634"/>
    </row>
    <row r="9" spans="1:11" ht="12">
      <c r="A9" s="1019" t="s">
        <v>1752</v>
      </c>
      <c r="B9" s="1024" t="s">
        <v>977</v>
      </c>
      <c r="C9" s="1043" t="s">
        <v>1415</v>
      </c>
      <c r="D9" s="1043" t="s">
        <v>976</v>
      </c>
      <c r="E9" s="1043" t="s">
        <v>975</v>
      </c>
      <c r="F9" s="1043" t="s">
        <v>1415</v>
      </c>
      <c r="G9" s="1043" t="s">
        <v>976</v>
      </c>
      <c r="H9" s="1043" t="s">
        <v>975</v>
      </c>
      <c r="I9" s="1043" t="s">
        <v>1415</v>
      </c>
      <c r="J9" s="1043" t="s">
        <v>976</v>
      </c>
      <c r="K9" s="1043" t="s">
        <v>975</v>
      </c>
    </row>
    <row r="10" spans="1:11" ht="36">
      <c r="A10" s="1033">
        <v>1</v>
      </c>
      <c r="B10" s="1020" t="s">
        <v>974</v>
      </c>
      <c r="C10" s="1042"/>
      <c r="D10" s="1041"/>
      <c r="E10" s="1040"/>
      <c r="F10" s="1042"/>
      <c r="G10" s="1041"/>
      <c r="H10" s="1040"/>
      <c r="I10" s="1042"/>
      <c r="J10" s="1041"/>
      <c r="K10" s="1040"/>
    </row>
    <row r="11" spans="1:11" ht="24">
      <c r="A11" s="1033">
        <v>2</v>
      </c>
      <c r="B11" s="1020" t="s">
        <v>973</v>
      </c>
      <c r="C11" s="1042"/>
      <c r="D11" s="1041"/>
      <c r="E11" s="1040"/>
      <c r="F11" s="1042"/>
      <c r="G11" s="1041"/>
      <c r="H11" s="1040"/>
      <c r="I11" s="1042"/>
      <c r="J11" s="1041"/>
      <c r="K11" s="1040"/>
    </row>
    <row r="12" spans="1:11" ht="30" customHeight="1">
      <c r="A12" s="1033">
        <v>3</v>
      </c>
      <c r="B12" s="1020" t="s">
        <v>972</v>
      </c>
      <c r="C12" s="1039"/>
      <c r="D12" s="1037"/>
      <c r="E12" s="1036"/>
      <c r="F12" s="1038"/>
      <c r="G12" s="1037"/>
      <c r="H12" s="1036"/>
      <c r="I12" s="1038"/>
      <c r="J12" s="1037"/>
      <c r="K12" s="1036"/>
    </row>
    <row r="13" spans="1:11" ht="12">
      <c r="A13" s="1033">
        <v>4</v>
      </c>
      <c r="B13" s="1035" t="s">
        <v>971</v>
      </c>
      <c r="C13" s="1031">
        <f>C10+C11+C12</f>
        <v>0</v>
      </c>
      <c r="D13" s="1027"/>
      <c r="E13" s="1027"/>
      <c r="F13" s="1031">
        <f>F10+F11+F12</f>
        <v>0</v>
      </c>
      <c r="G13" s="1027"/>
      <c r="H13" s="1027"/>
      <c r="I13" s="1031">
        <f>I10+I11+I12</f>
        <v>0</v>
      </c>
      <c r="J13" s="1027"/>
      <c r="K13" s="1027"/>
    </row>
    <row r="14" spans="1:11" ht="12">
      <c r="A14" s="1033">
        <v>5</v>
      </c>
      <c r="B14" s="1034" t="s">
        <v>970</v>
      </c>
      <c r="C14" s="1031"/>
      <c r="D14" s="1027"/>
      <c r="E14" s="1027"/>
      <c r="F14" s="1031"/>
      <c r="G14" s="1027"/>
      <c r="H14" s="1027"/>
      <c r="I14" s="1031"/>
      <c r="J14" s="1027"/>
      <c r="K14" s="1027"/>
    </row>
    <row r="15" spans="1:11" ht="24">
      <c r="A15" s="1033">
        <v>6</v>
      </c>
      <c r="B15" s="1032" t="s">
        <v>969</v>
      </c>
      <c r="C15" s="1031"/>
      <c r="D15" s="1027"/>
      <c r="E15" s="1027"/>
      <c r="F15" s="1031"/>
      <c r="G15" s="1027"/>
      <c r="H15" s="1027"/>
      <c r="I15" s="1031"/>
      <c r="J15" s="1027"/>
      <c r="K15" s="1027"/>
    </row>
    <row r="16" spans="1:11" ht="12">
      <c r="A16" s="1030">
        <v>7</v>
      </c>
      <c r="B16" s="1029" t="s">
        <v>968</v>
      </c>
      <c r="C16" s="1028">
        <f>C13+C14</f>
        <v>0</v>
      </c>
      <c r="D16" s="1027"/>
      <c r="E16" s="1027"/>
      <c r="F16" s="1028">
        <f>F13+F14</f>
        <v>0</v>
      </c>
      <c r="G16" s="1027"/>
      <c r="H16" s="1027"/>
      <c r="I16" s="1028">
        <f>I13+I14</f>
        <v>0</v>
      </c>
      <c r="J16" s="1027"/>
      <c r="K16" s="1027"/>
    </row>
    <row r="17" spans="1:11" ht="12">
      <c r="A17" s="1002"/>
      <c r="B17" s="1026"/>
      <c r="C17" s="980"/>
      <c r="D17" s="980"/>
      <c r="E17" s="980"/>
      <c r="G17" s="980"/>
      <c r="H17" s="980"/>
      <c r="J17" s="980"/>
      <c r="K17" s="980"/>
    </row>
    <row r="18" spans="1:11" ht="12">
      <c r="A18" s="1002"/>
      <c r="B18" s="1025"/>
      <c r="C18" s="980"/>
      <c r="D18" s="980"/>
      <c r="E18" s="980"/>
      <c r="G18" s="980"/>
      <c r="H18" s="980"/>
      <c r="J18" s="980"/>
      <c r="K18" s="980"/>
    </row>
    <row r="19" spans="1:8" s="980" customFormat="1" ht="12">
      <c r="A19" s="1002"/>
      <c r="B19" s="979"/>
      <c r="C19" s="1635" t="s">
        <v>940</v>
      </c>
      <c r="D19" s="1635"/>
      <c r="E19" s="1635" t="s">
        <v>939</v>
      </c>
      <c r="F19" s="1635"/>
      <c r="G19" s="1635" t="s">
        <v>938</v>
      </c>
      <c r="H19" s="1635"/>
    </row>
    <row r="20" spans="1:8" ht="24">
      <c r="A20" s="1019" t="s">
        <v>957</v>
      </c>
      <c r="B20" s="1024" t="s">
        <v>1719</v>
      </c>
      <c r="C20" s="997" t="s">
        <v>967</v>
      </c>
      <c r="D20" s="1023" t="s">
        <v>966</v>
      </c>
      <c r="E20" s="997" t="s">
        <v>967</v>
      </c>
      <c r="F20" s="1023" t="s">
        <v>966</v>
      </c>
      <c r="G20" s="997" t="s">
        <v>967</v>
      </c>
      <c r="H20" s="997" t="s">
        <v>966</v>
      </c>
    </row>
    <row r="21" spans="1:8" ht="24">
      <c r="A21" s="1019">
        <v>8</v>
      </c>
      <c r="B21" s="1020" t="s">
        <v>965</v>
      </c>
      <c r="C21" s="1022"/>
      <c r="D21" s="1021">
        <f>C21-C22-C23+(C22*0.1)+(C23*0.1)</f>
        <v>0</v>
      </c>
      <c r="E21" s="1022"/>
      <c r="F21" s="1021">
        <f>E21-E22-E23+(E22*0.1)+(E23*0.1)</f>
        <v>0</v>
      </c>
      <c r="G21" s="1022"/>
      <c r="H21" s="1021">
        <f>G21-G22-G23+(G22*0.1)+(G23*0.1)</f>
        <v>0</v>
      </c>
    </row>
    <row r="22" spans="1:8" ht="24">
      <c r="A22" s="1019">
        <v>9</v>
      </c>
      <c r="B22" s="1018" t="s">
        <v>964</v>
      </c>
      <c r="C22" s="983"/>
      <c r="D22" s="1017">
        <f>C22*0.1</f>
        <v>0</v>
      </c>
      <c r="E22" s="983"/>
      <c r="F22" s="1017">
        <f>E22*0.1</f>
        <v>0</v>
      </c>
      <c r="G22" s="983"/>
      <c r="H22" s="1017">
        <f>G22*0.1</f>
        <v>0</v>
      </c>
    </row>
    <row r="23" spans="1:8" ht="24">
      <c r="A23" s="1019">
        <v>10</v>
      </c>
      <c r="B23" s="1018" t="s">
        <v>963</v>
      </c>
      <c r="C23" s="983"/>
      <c r="D23" s="1017">
        <f>C23*0.1</f>
        <v>0</v>
      </c>
      <c r="E23" s="983"/>
      <c r="F23" s="1017">
        <f>E23*0.1</f>
        <v>0</v>
      </c>
      <c r="G23" s="983"/>
      <c r="H23" s="1017">
        <f>G23*0.1</f>
        <v>0</v>
      </c>
    </row>
    <row r="24" spans="1:8" ht="17.25" customHeight="1">
      <c r="A24" s="1019">
        <v>11</v>
      </c>
      <c r="B24" s="1020" t="s">
        <v>962</v>
      </c>
      <c r="C24" s="983"/>
      <c r="D24" s="1017">
        <f>C24</f>
        <v>0</v>
      </c>
      <c r="E24" s="983"/>
      <c r="F24" s="1017">
        <f>E24</f>
        <v>0</v>
      </c>
      <c r="G24" s="983"/>
      <c r="H24" s="1017">
        <f>G24</f>
        <v>0</v>
      </c>
    </row>
    <row r="25" spans="1:8" ht="16.5" customHeight="1">
      <c r="A25" s="1019">
        <v>12</v>
      </c>
      <c r="B25" s="1020" t="s">
        <v>961</v>
      </c>
      <c r="C25" s="983"/>
      <c r="D25" s="1017">
        <f>C25</f>
        <v>0</v>
      </c>
      <c r="E25" s="983"/>
      <c r="F25" s="1017">
        <f>E25</f>
        <v>0</v>
      </c>
      <c r="G25" s="983"/>
      <c r="H25" s="1017">
        <f>G25</f>
        <v>0</v>
      </c>
    </row>
    <row r="26" spans="1:8" ht="18" customHeight="1">
      <c r="A26" s="1019">
        <v>13</v>
      </c>
      <c r="B26" s="1020" t="s">
        <v>960</v>
      </c>
      <c r="C26" s="983"/>
      <c r="D26" s="1017">
        <f>C26</f>
        <v>0</v>
      </c>
      <c r="E26" s="983"/>
      <c r="F26" s="1017">
        <f>E26</f>
        <v>0</v>
      </c>
      <c r="G26" s="983"/>
      <c r="H26" s="1017">
        <f>G26</f>
        <v>0</v>
      </c>
    </row>
    <row r="27" spans="1:8" ht="26.25" customHeight="1">
      <c r="A27" s="1019">
        <v>14</v>
      </c>
      <c r="B27" s="1018" t="s">
        <v>959</v>
      </c>
      <c r="C27" s="983"/>
      <c r="D27" s="1017">
        <f>C27</f>
        <v>0</v>
      </c>
      <c r="E27" s="983"/>
      <c r="F27" s="1017">
        <f>E27</f>
        <v>0</v>
      </c>
      <c r="G27" s="983"/>
      <c r="H27" s="1017">
        <f>G27</f>
        <v>0</v>
      </c>
    </row>
    <row r="28" spans="1:8" ht="12">
      <c r="A28" s="1016">
        <v>15</v>
      </c>
      <c r="B28" s="1015" t="s">
        <v>958</v>
      </c>
      <c r="C28" s="983">
        <f>C21+C24+C25+C26</f>
        <v>0</v>
      </c>
      <c r="D28" s="1014">
        <f>D21+D24+D25+D26</f>
        <v>0</v>
      </c>
      <c r="E28" s="983"/>
      <c r="F28" s="1014">
        <f>F21+F24+F25+F26</f>
        <v>0</v>
      </c>
      <c r="G28" s="983"/>
      <c r="H28" s="1014">
        <f>H21+H24+H25+H26</f>
        <v>0</v>
      </c>
    </row>
    <row r="29" spans="1:5" ht="12">
      <c r="A29" s="1002"/>
      <c r="B29" s="1001"/>
      <c r="C29" s="980"/>
      <c r="D29" s="980"/>
      <c r="E29" s="980"/>
    </row>
    <row r="30" spans="1:5" ht="12.75" thickBot="1">
      <c r="A30" s="1002"/>
      <c r="B30" s="1001"/>
      <c r="C30" s="980"/>
      <c r="D30" s="980"/>
      <c r="E30" s="980"/>
    </row>
    <row r="31" spans="1:14" ht="12">
      <c r="A31" s="1013"/>
      <c r="B31" s="1012"/>
      <c r="C31" s="1012"/>
      <c r="D31" s="1012"/>
      <c r="E31" s="1012"/>
      <c r="F31" s="1012"/>
      <c r="G31" s="1012"/>
      <c r="H31" s="1011"/>
      <c r="I31" s="960" t="s">
        <v>1604</v>
      </c>
      <c r="J31" s="1010"/>
      <c r="K31" s="1010"/>
      <c r="L31" s="959"/>
      <c r="M31" s="1009"/>
      <c r="N31" s="957"/>
    </row>
    <row r="32" spans="1:14" ht="12">
      <c r="A32" s="1008"/>
      <c r="B32" s="1007"/>
      <c r="C32" s="1007"/>
      <c r="D32" s="1007"/>
      <c r="E32" s="1007"/>
      <c r="F32" s="1007"/>
      <c r="G32" s="1007"/>
      <c r="H32" s="1006"/>
      <c r="I32" s="951" t="s">
        <v>1749</v>
      </c>
      <c r="J32" s="980"/>
      <c r="K32" s="980"/>
      <c r="L32" s="950"/>
      <c r="M32" s="1005"/>
      <c r="N32" s="956" t="s">
        <v>1750</v>
      </c>
    </row>
    <row r="33" spans="1:14" ht="12">
      <c r="A33" s="955"/>
      <c r="B33" s="952"/>
      <c r="C33" s="952"/>
      <c r="D33" s="952"/>
      <c r="E33" s="952"/>
      <c r="F33" s="952"/>
      <c r="G33" s="952"/>
      <c r="H33" s="953"/>
      <c r="I33" s="951" t="s">
        <v>1751</v>
      </c>
      <c r="J33" s="980"/>
      <c r="K33" s="980"/>
      <c r="L33" s="950"/>
      <c r="M33" s="1005"/>
      <c r="N33" s="949" t="s">
        <v>957</v>
      </c>
    </row>
    <row r="34" spans="1:14" ht="12.75" thickBot="1">
      <c r="A34" s="948" t="s">
        <v>956</v>
      </c>
      <c r="B34" s="945"/>
      <c r="C34" s="945"/>
      <c r="D34" s="945"/>
      <c r="E34" s="945"/>
      <c r="F34" s="945"/>
      <c r="G34" s="945"/>
      <c r="H34" s="946"/>
      <c r="I34" s="944" t="s">
        <v>1754</v>
      </c>
      <c r="J34" s="1004"/>
      <c r="K34" s="1004"/>
      <c r="L34" s="943"/>
      <c r="M34" s="1003"/>
      <c r="N34" s="942"/>
    </row>
    <row r="35" spans="1:5" ht="12">
      <c r="A35" s="1002"/>
      <c r="B35" s="1001"/>
      <c r="C35" s="980"/>
      <c r="D35" s="980"/>
      <c r="E35" s="980"/>
    </row>
    <row r="36" spans="1:11" ht="15" customHeight="1">
      <c r="A36" s="980"/>
      <c r="B36" s="980"/>
      <c r="C36" s="1000"/>
      <c r="D36" s="999"/>
      <c r="E36" s="999"/>
      <c r="K36" s="976" t="s">
        <v>1755</v>
      </c>
    </row>
    <row r="37" spans="1:14" ht="15" customHeight="1">
      <c r="A37" s="980"/>
      <c r="B37" s="980"/>
      <c r="C37" s="1629" t="s">
        <v>940</v>
      </c>
      <c r="D37" s="1630"/>
      <c r="E37" s="1630"/>
      <c r="F37" s="1631"/>
      <c r="G37" s="1629" t="s">
        <v>939</v>
      </c>
      <c r="H37" s="1630"/>
      <c r="I37" s="1630"/>
      <c r="J37" s="1631"/>
      <c r="K37" s="1629" t="s">
        <v>938</v>
      </c>
      <c r="L37" s="1630"/>
      <c r="M37" s="1630"/>
      <c r="N37" s="1631"/>
    </row>
    <row r="38" spans="1:14" ht="40.5" customHeight="1">
      <c r="A38" s="982" t="s">
        <v>955</v>
      </c>
      <c r="B38" s="998" t="s">
        <v>954</v>
      </c>
      <c r="C38" s="997" t="s">
        <v>953</v>
      </c>
      <c r="D38" s="997" t="s">
        <v>952</v>
      </c>
      <c r="E38" s="997" t="s">
        <v>951</v>
      </c>
      <c r="F38" s="997" t="s">
        <v>950</v>
      </c>
      <c r="G38" s="997" t="s">
        <v>953</v>
      </c>
      <c r="H38" s="997" t="s">
        <v>952</v>
      </c>
      <c r="I38" s="997" t="s">
        <v>951</v>
      </c>
      <c r="J38" s="997" t="s">
        <v>950</v>
      </c>
      <c r="K38" s="997" t="s">
        <v>953</v>
      </c>
      <c r="L38" s="997" t="s">
        <v>952</v>
      </c>
      <c r="M38" s="997" t="s">
        <v>951</v>
      </c>
      <c r="N38" s="997" t="s">
        <v>950</v>
      </c>
    </row>
    <row r="39" spans="1:14" ht="12">
      <c r="A39" s="982">
        <v>16</v>
      </c>
      <c r="B39" s="982" t="s">
        <v>949</v>
      </c>
      <c r="C39" s="988"/>
      <c r="D39" s="988"/>
      <c r="E39" s="989"/>
      <c r="F39" s="989"/>
      <c r="G39" s="989"/>
      <c r="H39" s="988"/>
      <c r="I39" s="989"/>
      <c r="J39" s="988"/>
      <c r="K39" s="988"/>
      <c r="L39" s="988"/>
      <c r="M39" s="989"/>
      <c r="N39" s="988"/>
    </row>
    <row r="40" spans="1:14" ht="12">
      <c r="A40" s="982">
        <v>17</v>
      </c>
      <c r="B40" s="982" t="s">
        <v>948</v>
      </c>
      <c r="C40" s="988"/>
      <c r="D40" s="988"/>
      <c r="E40" s="989"/>
      <c r="F40" s="989"/>
      <c r="G40" s="989"/>
      <c r="H40" s="988"/>
      <c r="I40" s="989"/>
      <c r="J40" s="988"/>
      <c r="K40" s="988"/>
      <c r="L40" s="988"/>
      <c r="M40" s="989"/>
      <c r="N40" s="988"/>
    </row>
    <row r="41" spans="1:14" ht="12">
      <c r="A41" s="982">
        <v>18</v>
      </c>
      <c r="B41" s="982" t="s">
        <v>947</v>
      </c>
      <c r="C41" s="988"/>
      <c r="D41" s="988"/>
      <c r="E41" s="994"/>
      <c r="F41" s="996"/>
      <c r="G41" s="996"/>
      <c r="H41" s="988"/>
      <c r="I41" s="994"/>
      <c r="J41" s="988"/>
      <c r="K41" s="988"/>
      <c r="L41" s="988"/>
      <c r="M41" s="994"/>
      <c r="N41" s="988"/>
    </row>
    <row r="42" spans="1:14" ht="12">
      <c r="A42" s="982">
        <v>19</v>
      </c>
      <c r="B42" s="982" t="s">
        <v>1704</v>
      </c>
      <c r="C42" s="988"/>
      <c r="D42" s="988"/>
      <c r="E42" s="994"/>
      <c r="F42" s="989"/>
      <c r="G42" s="989"/>
      <c r="H42" s="988"/>
      <c r="I42" s="994"/>
      <c r="J42" s="988"/>
      <c r="K42" s="988"/>
      <c r="L42" s="988"/>
      <c r="M42" s="994"/>
      <c r="N42" s="988"/>
    </row>
    <row r="43" spans="1:14" ht="39.75" customHeight="1">
      <c r="A43" s="982">
        <v>20</v>
      </c>
      <c r="B43" s="995" t="s">
        <v>946</v>
      </c>
      <c r="C43" s="989"/>
      <c r="D43" s="988"/>
      <c r="E43" s="994"/>
      <c r="F43" s="989"/>
      <c r="G43" s="989"/>
      <c r="H43" s="988"/>
      <c r="I43" s="994"/>
      <c r="J43" s="988"/>
      <c r="K43" s="988"/>
      <c r="L43" s="988"/>
      <c r="M43" s="994"/>
      <c r="N43" s="988"/>
    </row>
    <row r="44" spans="1:14" ht="12">
      <c r="A44" s="982">
        <v>21</v>
      </c>
      <c r="B44" s="993" t="s">
        <v>945</v>
      </c>
      <c r="C44" s="992"/>
      <c r="D44" s="988"/>
      <c r="E44" s="989"/>
      <c r="F44" s="989"/>
      <c r="G44" s="989"/>
      <c r="H44" s="988"/>
      <c r="I44" s="989"/>
      <c r="J44" s="988"/>
      <c r="K44" s="988"/>
      <c r="L44" s="988"/>
      <c r="M44" s="989"/>
      <c r="N44" s="988"/>
    </row>
    <row r="45" spans="1:14" ht="24">
      <c r="A45" s="982">
        <v>22</v>
      </c>
      <c r="B45" s="991" t="s">
        <v>944</v>
      </c>
      <c r="C45" s="990"/>
      <c r="D45" s="988"/>
      <c r="E45" s="989"/>
      <c r="F45" s="989"/>
      <c r="G45" s="989"/>
      <c r="H45" s="988"/>
      <c r="I45" s="989"/>
      <c r="J45" s="988"/>
      <c r="K45" s="988"/>
      <c r="L45" s="988"/>
      <c r="M45" s="989"/>
      <c r="N45" s="988"/>
    </row>
    <row r="46" spans="1:14" ht="24">
      <c r="A46" s="982">
        <v>23</v>
      </c>
      <c r="B46" s="987" t="s">
        <v>943</v>
      </c>
      <c r="C46" s="986">
        <f aca="true" t="shared" si="0" ref="C46:N46">SUM(C39:C45)</f>
        <v>0</v>
      </c>
      <c r="D46" s="986">
        <f t="shared" si="0"/>
        <v>0</v>
      </c>
      <c r="E46" s="986">
        <f t="shared" si="0"/>
        <v>0</v>
      </c>
      <c r="F46" s="986">
        <f t="shared" si="0"/>
        <v>0</v>
      </c>
      <c r="G46" s="986">
        <f t="shared" si="0"/>
        <v>0</v>
      </c>
      <c r="H46" s="986">
        <f t="shared" si="0"/>
        <v>0</v>
      </c>
      <c r="I46" s="986">
        <f t="shared" si="0"/>
        <v>0</v>
      </c>
      <c r="J46" s="986">
        <f t="shared" si="0"/>
        <v>0</v>
      </c>
      <c r="K46" s="986">
        <f t="shared" si="0"/>
        <v>0</v>
      </c>
      <c r="L46" s="986">
        <f t="shared" si="0"/>
        <v>0</v>
      </c>
      <c r="M46" s="986">
        <f t="shared" si="0"/>
        <v>0</v>
      </c>
      <c r="N46" s="986">
        <f t="shared" si="0"/>
        <v>0</v>
      </c>
    </row>
    <row r="47" ht="12">
      <c r="B47" s="985"/>
    </row>
    <row r="49" spans="1:5" ht="12">
      <c r="A49" s="982" t="s">
        <v>942</v>
      </c>
      <c r="B49" s="981" t="s">
        <v>941</v>
      </c>
      <c r="C49" s="984" t="s">
        <v>940</v>
      </c>
      <c r="D49" s="984" t="s">
        <v>939</v>
      </c>
      <c r="E49" s="984" t="s">
        <v>938</v>
      </c>
    </row>
    <row r="50" spans="1:5" ht="12">
      <c r="A50" s="982">
        <v>24</v>
      </c>
      <c r="B50" s="982" t="s">
        <v>937</v>
      </c>
      <c r="C50" s="982"/>
      <c r="D50" s="982"/>
      <c r="E50" s="982"/>
    </row>
    <row r="51" spans="1:5" ht="12">
      <c r="A51" s="982">
        <v>25</v>
      </c>
      <c r="B51" s="982" t="s">
        <v>936</v>
      </c>
      <c r="C51" s="983">
        <f>C10+C11+D12+C14+D28+E46+F46</f>
        <v>0</v>
      </c>
      <c r="D51" s="983">
        <f>F10+F11+G12+F14+F28+I46+J46</f>
        <v>0</v>
      </c>
      <c r="E51" s="983">
        <f>I10+I11+J12+I14+H28+M46+N46</f>
        <v>0</v>
      </c>
    </row>
    <row r="52" spans="1:5" ht="12">
      <c r="A52" s="982">
        <v>26</v>
      </c>
      <c r="B52" s="982" t="s">
        <v>935</v>
      </c>
      <c r="C52" s="982" t="e">
        <f>C50/C51</f>
        <v>#DIV/0!</v>
      </c>
      <c r="D52" s="982" t="e">
        <f>D50/D51</f>
        <v>#DIV/0!</v>
      </c>
      <c r="E52" s="982" t="e">
        <f>E50/E51</f>
        <v>#DIV/0!</v>
      </c>
    </row>
    <row r="55" spans="1:3" ht="12">
      <c r="A55" s="982" t="s">
        <v>934</v>
      </c>
      <c r="B55" s="981" t="s">
        <v>933</v>
      </c>
      <c r="C55" s="981" t="e">
        <f>(C52+D52+E52)/3</f>
        <v>#DIV/0!</v>
      </c>
    </row>
    <row r="56" spans="1:3" ht="12">
      <c r="A56" s="980"/>
      <c r="B56" s="979"/>
      <c r="C56" s="979"/>
    </row>
    <row r="58" ht="12">
      <c r="B58" s="978"/>
    </row>
    <row r="59" ht="12">
      <c r="B59" s="977"/>
    </row>
  </sheetData>
  <sheetProtection/>
  <mergeCells count="9">
    <mergeCell ref="C37:F37"/>
    <mergeCell ref="G37:J37"/>
    <mergeCell ref="K37:N37"/>
    <mergeCell ref="C8:E8"/>
    <mergeCell ref="F8:H8"/>
    <mergeCell ref="I8:K8"/>
    <mergeCell ref="C19:D19"/>
    <mergeCell ref="E19:F19"/>
    <mergeCell ref="G19:H19"/>
  </mergeCells>
  <printOptions/>
  <pageMargins left="0" right="0.2362204724409449" top="0.35433070866141736" bottom="0.35433070866141736" header="0.31496062992125984" footer="0.31496062992125984"/>
  <pageSetup horizontalDpi="600" verticalDpi="600" orientation="landscape" paperSize="9" scale="89" r:id="rId1"/>
  <rowBreaks count="1" manualBreakCount="1">
    <brk id="29" max="255" man="1"/>
  </rowBreaks>
</worksheet>
</file>

<file path=xl/worksheets/sheet38.xml><?xml version="1.0" encoding="utf-8"?>
<worksheet xmlns="http://schemas.openxmlformats.org/spreadsheetml/2006/main" xmlns:r="http://schemas.openxmlformats.org/officeDocument/2006/relationships">
  <sheetPr>
    <tabColor theme="1"/>
  </sheetPr>
  <dimension ref="A1:B7"/>
  <sheetViews>
    <sheetView zoomScalePageLayoutView="0" workbookViewId="0" topLeftCell="A1">
      <selection activeCell="A5" sqref="A5"/>
    </sheetView>
  </sheetViews>
  <sheetFormatPr defaultColWidth="9.140625" defaultRowHeight="15"/>
  <sheetData>
    <row r="1" spans="1:2" ht="15">
      <c r="A1" s="370"/>
      <c r="B1" s="370"/>
    </row>
    <row r="2" spans="1:2" ht="15">
      <c r="A2" s="369" t="s">
        <v>999</v>
      </c>
      <c r="B2" s="370"/>
    </row>
    <row r="3" spans="1:2" ht="15">
      <c r="A3" s="369"/>
      <c r="B3" s="370"/>
    </row>
    <row r="4" spans="1:2" ht="15">
      <c r="A4" s="370"/>
      <c r="B4" s="370"/>
    </row>
    <row r="5" spans="1:2" ht="15">
      <c r="A5" s="370" t="s">
        <v>10</v>
      </c>
      <c r="B5" s="370" t="s">
        <v>1000</v>
      </c>
    </row>
    <row r="6" spans="1:2" ht="15">
      <c r="A6" s="370"/>
      <c r="B6" s="370" t="s">
        <v>1001</v>
      </c>
    </row>
    <row r="7" ht="15">
      <c r="B7" s="370" t="s">
        <v>1002</v>
      </c>
    </row>
  </sheetData>
  <sheetProtection/>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Q32"/>
  <sheetViews>
    <sheetView zoomScalePageLayoutView="0" workbookViewId="0" topLeftCell="A1">
      <selection activeCell="B8" sqref="B8:B10"/>
    </sheetView>
  </sheetViews>
  <sheetFormatPr defaultColWidth="9.140625" defaultRowHeight="15"/>
  <cols>
    <col min="1" max="1" width="4.7109375" style="1045" customWidth="1"/>
    <col min="2" max="2" width="42.8515625" style="1045" customWidth="1"/>
    <col min="3" max="3" width="16.57421875" style="1045" customWidth="1"/>
    <col min="4" max="4" width="10.8515625" style="1045" customWidth="1"/>
    <col min="5" max="5" width="13.7109375" style="1045" customWidth="1"/>
    <col min="6" max="6" width="17.28125" style="1045" customWidth="1"/>
    <col min="7" max="7" width="14.7109375" style="1045" customWidth="1"/>
    <col min="8" max="8" width="13.8515625" style="1045" customWidth="1"/>
    <col min="9" max="9" width="13.57421875" style="1045" customWidth="1"/>
    <col min="10" max="10" width="15.57421875" style="1045" customWidth="1"/>
    <col min="11" max="11" width="9.7109375" style="1045" customWidth="1"/>
    <col min="12" max="12" width="4.8515625" style="1045" bestFit="1" customWidth="1"/>
    <col min="13" max="13" width="20.140625" style="1045" customWidth="1"/>
    <col min="14" max="14" width="4.8515625" style="1045" bestFit="1" customWidth="1"/>
    <col min="15" max="15" width="13.57421875" style="1045" customWidth="1"/>
    <col min="16" max="16" width="4.8515625" style="1045" bestFit="1" customWidth="1"/>
    <col min="17" max="17" width="9.140625" style="1045" customWidth="1"/>
    <col min="18" max="18" width="4.8515625" style="1045" bestFit="1" customWidth="1"/>
    <col min="19" max="19" width="12.00390625" style="1045" customWidth="1"/>
    <col min="20" max="20" width="4.8515625" style="1045" bestFit="1" customWidth="1"/>
    <col min="21" max="21" width="9.421875" style="1045" customWidth="1"/>
    <col min="22" max="22" width="4.8515625" style="1045" bestFit="1" customWidth="1"/>
    <col min="23" max="23" width="9.28125" style="1045" customWidth="1"/>
    <col min="24" max="24" width="4.8515625" style="1045" bestFit="1" customWidth="1"/>
    <col min="25" max="25" width="11.140625" style="1045" customWidth="1"/>
    <col min="26" max="26" width="4.8515625" style="1045" customWidth="1"/>
    <col min="27" max="27" width="10.7109375" style="1045" customWidth="1"/>
    <col min="28" max="16384" width="9.140625" style="1045" customWidth="1"/>
  </cols>
  <sheetData>
    <row r="1" spans="1:12" s="1005" customFormat="1" ht="12">
      <c r="A1" s="963"/>
      <c r="B1" s="962"/>
      <c r="C1" s="961"/>
      <c r="D1" s="959"/>
      <c r="E1" s="959"/>
      <c r="F1" s="959"/>
      <c r="G1" s="960" t="s">
        <v>1604</v>
      </c>
      <c r="H1" s="959"/>
      <c r="I1" s="959"/>
      <c r="J1" s="958"/>
      <c r="K1" s="957"/>
      <c r="L1" s="1093"/>
    </row>
    <row r="2" spans="1:12" s="1005" customFormat="1" ht="12">
      <c r="A2" s="955"/>
      <c r="B2" s="954"/>
      <c r="C2" s="953"/>
      <c r="D2" s="952"/>
      <c r="E2" s="952"/>
      <c r="F2" s="952"/>
      <c r="G2" s="951" t="s">
        <v>1749</v>
      </c>
      <c r="H2" s="950"/>
      <c r="I2" s="950"/>
      <c r="J2" s="950"/>
      <c r="K2" s="956" t="s">
        <v>1750</v>
      </c>
      <c r="L2" s="1093"/>
    </row>
    <row r="3" spans="1:12" s="1005" customFormat="1" ht="12">
      <c r="A3" s="955"/>
      <c r="B3" s="954"/>
      <c r="C3" s="953"/>
      <c r="D3" s="952"/>
      <c r="E3" s="952"/>
      <c r="F3" s="952"/>
      <c r="G3" s="951" t="s">
        <v>1751</v>
      </c>
      <c r="H3" s="950"/>
      <c r="I3" s="950"/>
      <c r="J3" s="950"/>
      <c r="K3" s="949" t="s">
        <v>1752</v>
      </c>
      <c r="L3" s="1093"/>
    </row>
    <row r="4" spans="1:17" s="1005" customFormat="1" ht="12.75" thickBot="1">
      <c r="A4" s="948" t="s">
        <v>993</v>
      </c>
      <c r="B4" s="947"/>
      <c r="C4" s="946"/>
      <c r="D4" s="945"/>
      <c r="E4" s="945"/>
      <c r="F4" s="945"/>
      <c r="G4" s="944" t="s">
        <v>1754</v>
      </c>
      <c r="H4" s="943"/>
      <c r="I4" s="943"/>
      <c r="J4" s="943"/>
      <c r="K4" s="1094"/>
      <c r="L4" s="1093"/>
      <c r="M4" s="1075"/>
      <c r="N4" s="1075"/>
      <c r="O4" s="1075"/>
      <c r="P4" s="1075"/>
      <c r="Q4" s="1075"/>
    </row>
    <row r="5" spans="1:16" s="1005" customFormat="1" ht="12">
      <c r="A5" s="1092"/>
      <c r="B5" s="1091"/>
      <c r="C5" s="1090"/>
      <c r="D5" s="1090"/>
      <c r="E5" s="1090"/>
      <c r="F5" s="1090"/>
      <c r="G5" s="1090"/>
      <c r="H5" s="1090"/>
      <c r="I5" s="1086"/>
      <c r="J5" s="1086"/>
      <c r="K5" s="1085"/>
      <c r="L5" s="1087"/>
      <c r="M5" s="1085"/>
      <c r="N5" s="1086"/>
      <c r="O5" s="1085"/>
      <c r="P5" s="1076"/>
    </row>
    <row r="6" spans="1:16" s="1005" customFormat="1" ht="12">
      <c r="A6" s="1089"/>
      <c r="B6" s="1088"/>
      <c r="C6" s="1086"/>
      <c r="D6" s="1086"/>
      <c r="E6" s="1086"/>
      <c r="F6" s="1086"/>
      <c r="G6" s="1086"/>
      <c r="H6" s="1086"/>
      <c r="I6" s="1086"/>
      <c r="J6" s="1086"/>
      <c r="K6" s="1085"/>
      <c r="L6" s="1087"/>
      <c r="M6" s="1085"/>
      <c r="N6" s="1086"/>
      <c r="O6" s="1085"/>
      <c r="P6" s="1076"/>
    </row>
    <row r="7" spans="1:16" s="1005" customFormat="1" ht="12.75" thickBot="1">
      <c r="A7" s="1084"/>
      <c r="B7" s="1083"/>
      <c r="C7" s="1080"/>
      <c r="D7" s="1080"/>
      <c r="E7" s="1080"/>
      <c r="F7" s="1080"/>
      <c r="G7" s="1080"/>
      <c r="H7" s="1082"/>
      <c r="I7" s="1081"/>
      <c r="J7" s="1080"/>
      <c r="K7" s="1078" t="s">
        <v>1755</v>
      </c>
      <c r="L7" s="1079"/>
      <c r="M7" s="1078"/>
      <c r="N7" s="952"/>
      <c r="O7" s="1077"/>
      <c r="P7" s="1076"/>
    </row>
    <row r="8" spans="1:15" s="1005" customFormat="1" ht="9" customHeight="1">
      <c r="A8" s="1651" t="s">
        <v>1756</v>
      </c>
      <c r="B8" s="1654" t="s">
        <v>992</v>
      </c>
      <c r="C8" s="1654" t="s">
        <v>1757</v>
      </c>
      <c r="D8" s="1645" t="s">
        <v>991</v>
      </c>
      <c r="E8" s="1645" t="s">
        <v>990</v>
      </c>
      <c r="F8" s="1645" t="s">
        <v>989</v>
      </c>
      <c r="G8" s="1645" t="s">
        <v>988</v>
      </c>
      <c r="H8" s="1648" t="s">
        <v>987</v>
      </c>
      <c r="I8" s="1636" t="s">
        <v>986</v>
      </c>
      <c r="J8" s="1639" t="s">
        <v>985</v>
      </c>
      <c r="K8" s="1642" t="s">
        <v>984</v>
      </c>
      <c r="L8" s="1047"/>
      <c r="N8" s="1075"/>
      <c r="O8" s="1075"/>
    </row>
    <row r="9" spans="1:15" s="1005" customFormat="1" ht="16.5" customHeight="1">
      <c r="A9" s="1652"/>
      <c r="B9" s="1655"/>
      <c r="C9" s="1655"/>
      <c r="D9" s="1646"/>
      <c r="E9" s="1646"/>
      <c r="F9" s="1646"/>
      <c r="G9" s="1646" t="s">
        <v>983</v>
      </c>
      <c r="H9" s="1649" t="s">
        <v>1805</v>
      </c>
      <c r="I9" s="1637"/>
      <c r="J9" s="1640"/>
      <c r="K9" s="1643" t="s">
        <v>982</v>
      </c>
      <c r="L9" s="1047"/>
      <c r="N9" s="1075"/>
      <c r="O9" s="1075"/>
    </row>
    <row r="10" spans="1:12" s="1005" customFormat="1" ht="23.25" customHeight="1">
      <c r="A10" s="1653"/>
      <c r="B10" s="1656"/>
      <c r="C10" s="1656"/>
      <c r="D10" s="1647"/>
      <c r="E10" s="1647"/>
      <c r="F10" s="1647"/>
      <c r="G10" s="1647"/>
      <c r="H10" s="1650"/>
      <c r="I10" s="1638"/>
      <c r="J10" s="1641"/>
      <c r="K10" s="1644"/>
      <c r="L10" s="1047"/>
    </row>
    <row r="11" spans="1:12" s="1068" customFormat="1" ht="12">
      <c r="A11" s="1074">
        <v>1</v>
      </c>
      <c r="B11" s="1073">
        <f>A11+1</f>
        <v>2</v>
      </c>
      <c r="C11" s="1073">
        <f>B11+1</f>
        <v>3</v>
      </c>
      <c r="D11" s="1073">
        <f>C11+1</f>
        <v>4</v>
      </c>
      <c r="E11" s="1073">
        <f>D11+1</f>
        <v>5</v>
      </c>
      <c r="F11" s="1071">
        <v>6</v>
      </c>
      <c r="G11" s="1071">
        <f>F11+1</f>
        <v>7</v>
      </c>
      <c r="H11" s="1072">
        <f>G11+1</f>
        <v>8</v>
      </c>
      <c r="I11" s="1071">
        <v>9</v>
      </c>
      <c r="J11" s="1071">
        <f>I11+1</f>
        <v>10</v>
      </c>
      <c r="K11" s="1070">
        <f>J11+1</f>
        <v>11</v>
      </c>
      <c r="L11" s="1069"/>
    </row>
    <row r="12" spans="1:12" s="1005" customFormat="1" ht="12">
      <c r="A12" s="1065" t="s">
        <v>1600</v>
      </c>
      <c r="B12" s="1066"/>
      <c r="C12" s="1063"/>
      <c r="D12" s="1063"/>
      <c r="E12" s="1063"/>
      <c r="F12" s="1067"/>
      <c r="G12" s="1067"/>
      <c r="H12" s="1062"/>
      <c r="I12" s="1061"/>
      <c r="J12" s="1061"/>
      <c r="K12" s="1060"/>
      <c r="L12" s="1047"/>
    </row>
    <row r="13" spans="1:12" s="1005" customFormat="1" ht="12">
      <c r="A13" s="1065" t="s">
        <v>1601</v>
      </c>
      <c r="B13" s="1064" t="s">
        <v>981</v>
      </c>
      <c r="C13" s="1063"/>
      <c r="D13" s="1063"/>
      <c r="E13" s="1063"/>
      <c r="F13" s="1063"/>
      <c r="G13" s="1063"/>
      <c r="H13" s="1062"/>
      <c r="I13" s="1061"/>
      <c r="J13" s="1061"/>
      <c r="K13" s="1060"/>
      <c r="L13" s="1047"/>
    </row>
    <row r="14" spans="1:12" s="1005" customFormat="1" ht="12">
      <c r="A14" s="1065" t="s">
        <v>1611</v>
      </c>
      <c r="B14" s="1064" t="s">
        <v>980</v>
      </c>
      <c r="C14" s="1063"/>
      <c r="D14" s="1063"/>
      <c r="E14" s="1063"/>
      <c r="F14" s="1063"/>
      <c r="G14" s="1063"/>
      <c r="H14" s="1062"/>
      <c r="I14" s="1061"/>
      <c r="J14" s="1061"/>
      <c r="K14" s="1060"/>
      <c r="L14" s="1047"/>
    </row>
    <row r="15" spans="1:12" s="1005" customFormat="1" ht="12">
      <c r="A15" s="1065" t="s">
        <v>1612</v>
      </c>
      <c r="B15" s="1064" t="s">
        <v>1766</v>
      </c>
      <c r="C15" s="1063"/>
      <c r="D15" s="1063"/>
      <c r="E15" s="1063"/>
      <c r="F15" s="1063"/>
      <c r="G15" s="1063"/>
      <c r="H15" s="1062"/>
      <c r="I15" s="1061"/>
      <c r="J15" s="1061"/>
      <c r="K15" s="1060"/>
      <c r="L15" s="1047"/>
    </row>
    <row r="16" spans="1:12" s="1005" customFormat="1" ht="12">
      <c r="A16" s="1065" t="s">
        <v>1765</v>
      </c>
      <c r="B16" s="1064" t="s">
        <v>1766</v>
      </c>
      <c r="C16" s="1063"/>
      <c r="D16" s="1062"/>
      <c r="E16" s="1062"/>
      <c r="F16" s="1057"/>
      <c r="G16" s="1057"/>
      <c r="H16" s="1062"/>
      <c r="I16" s="1061"/>
      <c r="J16" s="1061"/>
      <c r="K16" s="1060"/>
      <c r="L16" s="1047"/>
    </row>
    <row r="17" spans="1:12" s="1005" customFormat="1" ht="12">
      <c r="A17" s="1065" t="s">
        <v>1767</v>
      </c>
      <c r="B17" s="1066"/>
      <c r="C17" s="1063"/>
      <c r="D17" s="1063"/>
      <c r="E17" s="1063"/>
      <c r="F17" s="1063"/>
      <c r="G17" s="1063"/>
      <c r="H17" s="1062"/>
      <c r="I17" s="1061"/>
      <c r="J17" s="1061"/>
      <c r="K17" s="1060"/>
      <c r="L17" s="1047"/>
    </row>
    <row r="18" spans="1:12" s="1005" customFormat="1" ht="12">
      <c r="A18" s="1065" t="s">
        <v>1768</v>
      </c>
      <c r="B18" s="1064"/>
      <c r="C18" s="1063"/>
      <c r="D18" s="1062"/>
      <c r="E18" s="1062"/>
      <c r="F18" s="1063"/>
      <c r="G18" s="1063"/>
      <c r="H18" s="1062"/>
      <c r="I18" s="1061"/>
      <c r="J18" s="1061"/>
      <c r="K18" s="1060"/>
      <c r="L18" s="1047"/>
    </row>
    <row r="19" spans="1:12" s="1005" customFormat="1" ht="12">
      <c r="A19" s="1065" t="s">
        <v>1769</v>
      </c>
      <c r="B19" s="1064"/>
      <c r="C19" s="1063"/>
      <c r="D19" s="1062"/>
      <c r="E19" s="1062"/>
      <c r="F19" s="1063"/>
      <c r="G19" s="1063"/>
      <c r="H19" s="1062"/>
      <c r="I19" s="1061"/>
      <c r="J19" s="1061"/>
      <c r="K19" s="1060"/>
      <c r="L19" s="1047"/>
    </row>
    <row r="20" spans="1:12" s="1005" customFormat="1" ht="12">
      <c r="A20" s="1059" t="s">
        <v>1770</v>
      </c>
      <c r="B20" s="1058"/>
      <c r="C20" s="1057"/>
      <c r="D20" s="1056"/>
      <c r="E20" s="1056"/>
      <c r="F20" s="1057"/>
      <c r="G20" s="1057"/>
      <c r="H20" s="1056"/>
      <c r="I20" s="1055"/>
      <c r="J20" s="1055"/>
      <c r="K20" s="1054"/>
      <c r="L20" s="1047"/>
    </row>
    <row r="21" spans="1:12" s="1005" customFormat="1" ht="12">
      <c r="A21" s="1059" t="s">
        <v>1271</v>
      </c>
      <c r="B21" s="1058"/>
      <c r="C21" s="1057"/>
      <c r="D21" s="1056"/>
      <c r="E21" s="1056"/>
      <c r="F21" s="1057"/>
      <c r="G21" s="1057"/>
      <c r="H21" s="1056"/>
      <c r="I21" s="1055"/>
      <c r="J21" s="1055"/>
      <c r="K21" s="1054"/>
      <c r="L21" s="1047"/>
    </row>
    <row r="22" spans="1:12" s="1005" customFormat="1" ht="12.75" thickBot="1">
      <c r="A22" s="1053" t="s">
        <v>1271</v>
      </c>
      <c r="B22" s="1052" t="s">
        <v>1805</v>
      </c>
      <c r="C22" s="1051"/>
      <c r="D22" s="1050"/>
      <c r="E22" s="1050"/>
      <c r="F22" s="1051"/>
      <c r="G22" s="1051"/>
      <c r="H22" s="1050"/>
      <c r="I22" s="1049"/>
      <c r="J22" s="1049"/>
      <c r="K22" s="1048"/>
      <c r="L22" s="1047"/>
    </row>
    <row r="32" ht="12">
      <c r="F32" s="1046"/>
    </row>
  </sheetData>
  <sheetProtection/>
  <mergeCells count="11">
    <mergeCell ref="E8:E10"/>
    <mergeCell ref="A8:A10"/>
    <mergeCell ref="B8:B10"/>
    <mergeCell ref="C8:C10"/>
    <mergeCell ref="D8:D10"/>
    <mergeCell ref="I8:I10"/>
    <mergeCell ref="J8:J10"/>
    <mergeCell ref="K8:K10"/>
    <mergeCell ref="F8:F10"/>
    <mergeCell ref="G8:G10"/>
    <mergeCell ref="H8:H10"/>
  </mergeCells>
  <printOptions/>
  <pageMargins left="0.75" right="0.75" top="1" bottom="1" header="0.5" footer="0.5"/>
  <pageSetup fitToWidth="2"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dimension ref="A1:R31"/>
  <sheetViews>
    <sheetView view="pageBreakPreview" zoomScale="85" zoomScaleSheetLayoutView="85" zoomScalePageLayoutView="0" workbookViewId="0" topLeftCell="A1">
      <selection activeCell="A1" sqref="A1"/>
    </sheetView>
  </sheetViews>
  <sheetFormatPr defaultColWidth="9.140625" defaultRowHeight="15"/>
  <cols>
    <col min="1" max="1" width="5.57421875" style="503" customWidth="1"/>
    <col min="2" max="2" width="13.7109375" style="503" customWidth="1"/>
    <col min="3" max="3" width="17.8515625" style="503" customWidth="1"/>
    <col min="4" max="4" width="34.8515625" style="503" customWidth="1"/>
    <col min="5" max="5" width="21.140625" style="503" customWidth="1"/>
    <col min="6" max="6" width="17.140625" style="503" customWidth="1"/>
    <col min="7" max="7" width="13.7109375" style="503" customWidth="1"/>
    <col min="8" max="8" width="5.00390625" style="503" bestFit="1" customWidth="1"/>
    <col min="9" max="9" width="13.421875" style="503" customWidth="1"/>
    <col min="10" max="10" width="4.28125" style="503" bestFit="1" customWidth="1"/>
    <col min="11" max="11" width="7.140625" style="503" customWidth="1"/>
    <col min="12" max="12" width="4.28125" style="503" bestFit="1" customWidth="1"/>
    <col min="13" max="13" width="7.421875" style="503" customWidth="1"/>
    <col min="14" max="14" width="3.57421875" style="503" customWidth="1"/>
    <col min="15" max="15" width="11.57421875" style="503" customWidth="1"/>
    <col min="16" max="16" width="4.28125" style="503" bestFit="1" customWidth="1"/>
    <col min="17" max="17" width="9.140625" style="503" customWidth="1"/>
    <col min="18" max="18" width="4.28125" style="503" bestFit="1" customWidth="1"/>
    <col min="19" max="19" width="9.140625" style="503" customWidth="1"/>
    <col min="20" max="20" width="4.28125" style="503" bestFit="1" customWidth="1"/>
    <col min="21" max="21" width="9.00390625" style="503" customWidth="1"/>
    <col min="22" max="22" width="4.28125" style="503" bestFit="1" customWidth="1"/>
    <col min="23" max="23" width="9.00390625" style="503" customWidth="1"/>
    <col min="24" max="24" width="4.28125" style="503" bestFit="1" customWidth="1"/>
    <col min="25" max="25" width="5.8515625" style="503" customWidth="1"/>
    <col min="26" max="26" width="4.28125" style="503" bestFit="1" customWidth="1"/>
    <col min="27" max="27" width="6.7109375" style="503" customWidth="1"/>
    <col min="28" max="28" width="4.28125" style="503" bestFit="1" customWidth="1"/>
    <col min="29" max="29" width="6.7109375" style="503" customWidth="1"/>
    <col min="30" max="30" width="4.28125" style="503" bestFit="1" customWidth="1"/>
    <col min="31" max="31" width="7.7109375" style="503" customWidth="1"/>
    <col min="32" max="32" width="4.28125" style="503" bestFit="1" customWidth="1"/>
    <col min="33" max="33" width="7.140625" style="503" customWidth="1"/>
    <col min="34" max="16384" width="9.140625" style="503" customWidth="1"/>
  </cols>
  <sheetData>
    <row r="1" spans="1:7" s="460" customFormat="1" ht="17.25">
      <c r="A1" s="455"/>
      <c r="B1" s="456"/>
      <c r="C1" s="457"/>
      <c r="D1" s="458"/>
      <c r="E1" s="459" t="s">
        <v>1604</v>
      </c>
      <c r="G1" s="461"/>
    </row>
    <row r="2" spans="1:7" s="460" customFormat="1" ht="17.25">
      <c r="A2" s="462"/>
      <c r="B2" s="463"/>
      <c r="C2" s="464"/>
      <c r="D2" s="465"/>
      <c r="E2" s="466" t="s">
        <v>1749</v>
      </c>
      <c r="G2" s="467" t="s">
        <v>1750</v>
      </c>
    </row>
    <row r="3" spans="1:7" s="460" customFormat="1" ht="17.25">
      <c r="A3" s="468"/>
      <c r="B3" s="465"/>
      <c r="C3" s="469"/>
      <c r="D3" s="465"/>
      <c r="E3" s="466" t="s">
        <v>1751</v>
      </c>
      <c r="G3" s="470" t="s">
        <v>1752</v>
      </c>
    </row>
    <row r="4" spans="1:7" s="460" customFormat="1" ht="18" thickBot="1">
      <c r="A4" s="471" t="s">
        <v>1753</v>
      </c>
      <c r="B4" s="472"/>
      <c r="C4" s="473"/>
      <c r="D4" s="472"/>
      <c r="E4" s="474" t="s">
        <v>1754</v>
      </c>
      <c r="G4" s="475"/>
    </row>
    <row r="5" spans="1:7" s="460" customFormat="1" ht="17.25">
      <c r="A5" s="476"/>
      <c r="B5" s="458"/>
      <c r="C5" s="458"/>
      <c r="D5" s="458"/>
      <c r="E5" s="458"/>
      <c r="F5" s="458"/>
      <c r="G5" s="477"/>
    </row>
    <row r="6" spans="1:7" s="460" customFormat="1" ht="17.25">
      <c r="A6" s="478"/>
      <c r="B6" s="465"/>
      <c r="C6" s="465"/>
      <c r="D6" s="465"/>
      <c r="E6" s="465"/>
      <c r="F6" s="465"/>
      <c r="G6" s="479"/>
    </row>
    <row r="7" spans="1:7" s="460" customFormat="1" ht="18" thickBot="1">
      <c r="A7" s="480"/>
      <c r="B7" s="481"/>
      <c r="C7" s="481"/>
      <c r="D7" s="481"/>
      <c r="E7" s="481"/>
      <c r="F7" s="482"/>
      <c r="G7" s="483" t="s">
        <v>1755</v>
      </c>
    </row>
    <row r="8" spans="1:7" s="460" customFormat="1" ht="39" customHeight="1">
      <c r="A8" s="1484" t="s">
        <v>1756</v>
      </c>
      <c r="B8" s="1487" t="s">
        <v>1757</v>
      </c>
      <c r="C8" s="1487" t="s">
        <v>1758</v>
      </c>
      <c r="D8" s="1481" t="s">
        <v>1759</v>
      </c>
      <c r="E8" s="1487" t="s">
        <v>1760</v>
      </c>
      <c r="F8" s="1481" t="s">
        <v>1761</v>
      </c>
      <c r="G8" s="1481" t="s">
        <v>1762</v>
      </c>
    </row>
    <row r="9" spans="1:7" s="460" customFormat="1" ht="11.25" customHeight="1">
      <c r="A9" s="1485"/>
      <c r="B9" s="1488"/>
      <c r="C9" s="1488"/>
      <c r="D9" s="1482"/>
      <c r="E9" s="1488"/>
      <c r="F9" s="1482" t="s">
        <v>1763</v>
      </c>
      <c r="G9" s="1482" t="s">
        <v>1764</v>
      </c>
    </row>
    <row r="10" spans="1:7" s="460" customFormat="1" ht="11.25" customHeight="1">
      <c r="A10" s="1486"/>
      <c r="B10" s="1489"/>
      <c r="C10" s="1489"/>
      <c r="D10" s="1483"/>
      <c r="E10" s="1489"/>
      <c r="F10" s="1483"/>
      <c r="G10" s="1483"/>
    </row>
    <row r="11" spans="1:7" s="487" customFormat="1" ht="17.25">
      <c r="A11" s="484">
        <v>1</v>
      </c>
      <c r="B11" s="485">
        <v>2</v>
      </c>
      <c r="C11" s="485">
        <f>B11+1</f>
        <v>3</v>
      </c>
      <c r="D11" s="486">
        <f>C11+1</f>
        <v>4</v>
      </c>
      <c r="E11" s="486">
        <v>5</v>
      </c>
      <c r="F11" s="486">
        <v>6</v>
      </c>
      <c r="G11" s="486">
        <f>F11+1</f>
        <v>7</v>
      </c>
    </row>
    <row r="12" spans="1:7" s="460" customFormat="1" ht="17.25">
      <c r="A12" s="488" t="s">
        <v>1600</v>
      </c>
      <c r="B12" s="489"/>
      <c r="C12" s="490"/>
      <c r="D12" s="489"/>
      <c r="E12" s="489"/>
      <c r="F12" s="491"/>
      <c r="G12" s="491"/>
    </row>
    <row r="13" spans="1:7" s="460" customFormat="1" ht="11.25" customHeight="1">
      <c r="A13" s="488" t="s">
        <v>1601</v>
      </c>
      <c r="B13" s="489"/>
      <c r="C13" s="490"/>
      <c r="D13" s="489"/>
      <c r="E13" s="489"/>
      <c r="F13" s="491"/>
      <c r="G13" s="491"/>
    </row>
    <row r="14" spans="1:7" s="460" customFormat="1" ht="17.25">
      <c r="A14" s="488" t="s">
        <v>1611</v>
      </c>
      <c r="B14" s="489"/>
      <c r="C14" s="490"/>
      <c r="D14" s="489"/>
      <c r="E14" s="489"/>
      <c r="F14" s="491"/>
      <c r="G14" s="491"/>
    </row>
    <row r="15" spans="1:7" s="460" customFormat="1" ht="17.25">
      <c r="A15" s="488" t="s">
        <v>1612</v>
      </c>
      <c r="B15" s="492"/>
      <c r="C15" s="490"/>
      <c r="D15" s="493"/>
      <c r="E15" s="493"/>
      <c r="F15" s="491"/>
      <c r="G15" s="491"/>
    </row>
    <row r="16" spans="1:7" s="460" customFormat="1" ht="17.25">
      <c r="A16" s="488" t="s">
        <v>1765</v>
      </c>
      <c r="B16" s="489"/>
      <c r="C16" s="494" t="s">
        <v>1766</v>
      </c>
      <c r="D16" s="493"/>
      <c r="E16" s="493"/>
      <c r="F16" s="495"/>
      <c r="G16" s="495"/>
    </row>
    <row r="17" spans="1:7" s="460" customFormat="1" ht="17.25">
      <c r="A17" s="488" t="s">
        <v>1767</v>
      </c>
      <c r="B17" s="489"/>
      <c r="C17" s="494" t="s">
        <v>1766</v>
      </c>
      <c r="D17" s="494"/>
      <c r="E17" s="494"/>
      <c r="F17" s="491"/>
      <c r="G17" s="491"/>
    </row>
    <row r="18" spans="1:7" s="460" customFormat="1" ht="18" customHeight="1">
      <c r="A18" s="488" t="s">
        <v>1768</v>
      </c>
      <c r="B18" s="489"/>
      <c r="C18" s="494" t="s">
        <v>1766</v>
      </c>
      <c r="D18" s="494"/>
      <c r="E18" s="494"/>
      <c r="F18" s="491"/>
      <c r="G18" s="491"/>
    </row>
    <row r="19" spans="1:7" s="460" customFormat="1" ht="21" customHeight="1">
      <c r="A19" s="488" t="s">
        <v>1769</v>
      </c>
      <c r="B19" s="489"/>
      <c r="C19" s="494" t="s">
        <v>1766</v>
      </c>
      <c r="D19" s="494"/>
      <c r="E19" s="494"/>
      <c r="F19" s="491"/>
      <c r="G19" s="491"/>
    </row>
    <row r="20" spans="1:7" s="460" customFormat="1" ht="17.25" customHeight="1">
      <c r="A20" s="488" t="s">
        <v>1770</v>
      </c>
      <c r="B20" s="489"/>
      <c r="C20" s="494" t="s">
        <v>1766</v>
      </c>
      <c r="D20" s="494"/>
      <c r="E20" s="494"/>
      <c r="F20" s="491"/>
      <c r="G20" s="491"/>
    </row>
    <row r="21" spans="1:7" s="460" customFormat="1" ht="21" customHeight="1" thickBot="1">
      <c r="A21" s="488" t="s">
        <v>1766</v>
      </c>
      <c r="B21" s="489"/>
      <c r="C21" s="494" t="s">
        <v>1766</v>
      </c>
      <c r="D21" s="494"/>
      <c r="E21" s="494"/>
      <c r="F21" s="491"/>
      <c r="G21" s="491"/>
    </row>
    <row r="22" spans="1:7" s="460" customFormat="1" ht="18" thickBot="1">
      <c r="A22" s="496" t="s">
        <v>1766</v>
      </c>
      <c r="B22" s="497"/>
      <c r="C22" s="498" t="s">
        <v>1771</v>
      </c>
      <c r="D22" s="497"/>
      <c r="E22" s="497"/>
      <c r="F22" s="499"/>
      <c r="G22" s="499"/>
    </row>
    <row r="23" spans="17:18" s="500" customFormat="1" ht="17.25">
      <c r="Q23" s="501"/>
      <c r="R23" s="501"/>
    </row>
    <row r="24" spans="2:18" s="500" customFormat="1" ht="12.75" customHeight="1">
      <c r="B24" s="500" t="s">
        <v>1772</v>
      </c>
      <c r="Q24" s="501"/>
      <c r="R24" s="501"/>
    </row>
    <row r="25" spans="2:18" s="500" customFormat="1" ht="17.25">
      <c r="B25" s="502" t="s">
        <v>1773</v>
      </c>
      <c r="Q25" s="501"/>
      <c r="R25" s="501"/>
    </row>
    <row r="26" spans="2:18" s="500" customFormat="1" ht="17.25">
      <c r="B26" s="500">
        <v>2</v>
      </c>
      <c r="C26" s="500" t="s">
        <v>1774</v>
      </c>
      <c r="Q26" s="501"/>
      <c r="R26" s="501"/>
    </row>
    <row r="27" spans="2:3" ht="17.25">
      <c r="B27" s="503">
        <v>3</v>
      </c>
      <c r="C27" s="503" t="s">
        <v>1775</v>
      </c>
    </row>
    <row r="28" spans="2:3" ht="19.5" customHeight="1">
      <c r="B28" s="503">
        <v>4</v>
      </c>
      <c r="C28" s="503" t="s">
        <v>1776</v>
      </c>
    </row>
    <row r="29" spans="2:3" ht="17.25">
      <c r="B29" s="503">
        <v>5</v>
      </c>
      <c r="C29" s="503" t="s">
        <v>1777</v>
      </c>
    </row>
    <row r="30" spans="2:3" ht="18" customHeight="1">
      <c r="B30" s="503">
        <v>6</v>
      </c>
      <c r="C30" s="504" t="s">
        <v>1778</v>
      </c>
    </row>
    <row r="31" spans="2:3" ht="17.25">
      <c r="B31" s="503">
        <v>7</v>
      </c>
      <c r="C31" s="503" t="s">
        <v>1779</v>
      </c>
    </row>
  </sheetData>
  <sheetProtection/>
  <mergeCells count="7">
    <mergeCell ref="G8:G10"/>
    <mergeCell ref="A8:A10"/>
    <mergeCell ref="B8:B10"/>
    <mergeCell ref="C8:C10"/>
    <mergeCell ref="D8:D10"/>
    <mergeCell ref="E8:E10"/>
    <mergeCell ref="F8:F10"/>
  </mergeCells>
  <printOptions/>
  <pageMargins left="0.7480314960629921" right="0.7480314960629921" top="0.72" bottom="0.59" header="0.5118110236220472" footer="0.5118110236220472"/>
  <pageSetup fitToWidth="2" horizontalDpi="200" verticalDpi="200" orientation="landscape" scale="49" r:id="rId1"/>
</worksheet>
</file>

<file path=xl/worksheets/sheet40.xml><?xml version="1.0" encoding="utf-8"?>
<worksheet xmlns="http://schemas.openxmlformats.org/spreadsheetml/2006/main" xmlns:r="http://schemas.openxmlformats.org/officeDocument/2006/relationships">
  <dimension ref="A1:P32"/>
  <sheetViews>
    <sheetView zoomScalePageLayoutView="0" workbookViewId="0" topLeftCell="A1">
      <selection activeCell="B8" sqref="B8:B10"/>
    </sheetView>
  </sheetViews>
  <sheetFormatPr defaultColWidth="9.140625" defaultRowHeight="15"/>
  <cols>
    <col min="1" max="1" width="4.7109375" style="1045" customWidth="1"/>
    <col min="2" max="2" width="38.8515625" style="1045" customWidth="1"/>
    <col min="3" max="3" width="19.140625" style="1045" customWidth="1"/>
    <col min="4" max="4" width="53.28125" style="1045" customWidth="1"/>
    <col min="5" max="5" width="13.7109375" style="1045" customWidth="1"/>
    <col min="6" max="6" width="17.28125" style="1045" customWidth="1"/>
    <col min="7" max="7" width="14.7109375" style="1045" customWidth="1"/>
    <col min="8" max="8" width="13.8515625" style="1045" customWidth="1"/>
    <col min="9" max="9" width="12.7109375" style="1045" customWidth="1"/>
    <col min="10" max="10" width="14.421875" style="1045" customWidth="1"/>
    <col min="11" max="11" width="9.7109375" style="1045" customWidth="1"/>
    <col min="12" max="12" width="4.8515625" style="1045" bestFit="1" customWidth="1"/>
    <col min="13" max="13" width="20.140625" style="1045" customWidth="1"/>
    <col min="14" max="14" width="4.8515625" style="1045" bestFit="1" customWidth="1"/>
    <col min="15" max="15" width="13.57421875" style="1045" customWidth="1"/>
    <col min="16" max="16" width="4.8515625" style="1045" bestFit="1" customWidth="1"/>
    <col min="17" max="17" width="9.140625" style="1045" customWidth="1"/>
    <col min="18" max="18" width="4.8515625" style="1045" bestFit="1" customWidth="1"/>
    <col min="19" max="19" width="12.00390625" style="1045" customWidth="1"/>
    <col min="20" max="20" width="4.8515625" style="1045" bestFit="1" customWidth="1"/>
    <col min="21" max="21" width="9.421875" style="1045" customWidth="1"/>
    <col min="22" max="22" width="4.8515625" style="1045" bestFit="1" customWidth="1"/>
    <col min="23" max="23" width="9.28125" style="1045" customWidth="1"/>
    <col min="24" max="24" width="4.8515625" style="1045" bestFit="1" customWidth="1"/>
    <col min="25" max="25" width="11.140625" style="1045" customWidth="1"/>
    <col min="26" max="26" width="4.8515625" style="1045" customWidth="1"/>
    <col min="27" max="27" width="10.7109375" style="1045" customWidth="1"/>
    <col min="28" max="16384" width="9.140625" style="1045" customWidth="1"/>
  </cols>
  <sheetData>
    <row r="1" spans="1:7" s="1005" customFormat="1" ht="12">
      <c r="A1" s="963"/>
      <c r="B1" s="962"/>
      <c r="C1" s="959"/>
      <c r="D1" s="960" t="s">
        <v>1604</v>
      </c>
      <c r="E1" s="958"/>
      <c r="F1" s="957"/>
      <c r="G1" s="1093"/>
    </row>
    <row r="2" spans="1:7" s="1005" customFormat="1" ht="12">
      <c r="A2" s="955"/>
      <c r="B2" s="954"/>
      <c r="C2" s="952"/>
      <c r="D2" s="951" t="s">
        <v>1749</v>
      </c>
      <c r="E2" s="950"/>
      <c r="F2" s="956" t="s">
        <v>1750</v>
      </c>
      <c r="G2" s="1093"/>
    </row>
    <row r="3" spans="1:7" s="1005" customFormat="1" ht="12">
      <c r="A3" s="955"/>
      <c r="B3" s="954"/>
      <c r="C3" s="952"/>
      <c r="D3" s="951" t="s">
        <v>1751</v>
      </c>
      <c r="E3" s="950"/>
      <c r="F3" s="949" t="s">
        <v>1752</v>
      </c>
      <c r="G3" s="1093"/>
    </row>
    <row r="4" spans="1:12" s="1005" customFormat="1" ht="12.75" thickBot="1">
      <c r="A4" s="948" t="s">
        <v>996</v>
      </c>
      <c r="B4" s="947"/>
      <c r="C4" s="945"/>
      <c r="D4" s="944" t="s">
        <v>1754</v>
      </c>
      <c r="E4" s="943"/>
      <c r="F4" s="1094"/>
      <c r="G4" s="1093"/>
      <c r="H4" s="1075"/>
      <c r="I4" s="1075"/>
      <c r="J4" s="1075"/>
      <c r="K4" s="1075"/>
      <c r="L4" s="1075"/>
    </row>
    <row r="5" spans="1:16" s="1005" customFormat="1" ht="12">
      <c r="A5" s="1092"/>
      <c r="B5" s="1091"/>
      <c r="C5" s="1090"/>
      <c r="D5" s="1090"/>
      <c r="E5" s="1090"/>
      <c r="F5" s="1090"/>
      <c r="G5" s="1087"/>
      <c r="H5" s="1086"/>
      <c r="I5" s="1086"/>
      <c r="J5" s="1086"/>
      <c r="K5" s="1085"/>
      <c r="L5" s="1086"/>
      <c r="M5" s="1085"/>
      <c r="N5" s="1086"/>
      <c r="O5" s="1085"/>
      <c r="P5" s="1076"/>
    </row>
    <row r="6" spans="1:16" s="1005" customFormat="1" ht="12">
      <c r="A6" s="1089"/>
      <c r="B6" s="1088"/>
      <c r="C6" s="1086"/>
      <c r="D6" s="1086"/>
      <c r="E6" s="1086"/>
      <c r="F6" s="1086"/>
      <c r="G6" s="1087"/>
      <c r="H6" s="1086"/>
      <c r="I6" s="1086"/>
      <c r="J6" s="1086"/>
      <c r="K6" s="1085"/>
      <c r="L6" s="1086"/>
      <c r="M6" s="1085"/>
      <c r="N6" s="1086"/>
      <c r="O6" s="1085"/>
      <c r="P6" s="1076"/>
    </row>
    <row r="7" spans="1:11" s="1005" customFormat="1" ht="12.75" thickBot="1">
      <c r="A7" s="1084"/>
      <c r="B7" s="1083"/>
      <c r="C7" s="1080"/>
      <c r="D7" s="1080"/>
      <c r="E7" s="1080"/>
      <c r="F7" s="1078" t="s">
        <v>1755</v>
      </c>
      <c r="G7" s="1079"/>
      <c r="H7" s="1078"/>
      <c r="I7" s="952"/>
      <c r="J7" s="1077"/>
      <c r="K7" s="1076"/>
    </row>
    <row r="8" spans="1:10" s="1005" customFormat="1" ht="9" customHeight="1">
      <c r="A8" s="1651" t="s">
        <v>1756</v>
      </c>
      <c r="B8" s="1654" t="s">
        <v>992</v>
      </c>
      <c r="C8" s="1654" t="s">
        <v>1757</v>
      </c>
      <c r="D8" s="1645" t="s">
        <v>995</v>
      </c>
      <c r="E8" s="1645" t="s">
        <v>994</v>
      </c>
      <c r="F8" s="1642" t="s">
        <v>984</v>
      </c>
      <c r="G8" s="1047"/>
      <c r="I8" s="1075"/>
      <c r="J8" s="1075"/>
    </row>
    <row r="9" spans="1:10" s="1005" customFormat="1" ht="16.5" customHeight="1">
      <c r="A9" s="1652"/>
      <c r="B9" s="1655"/>
      <c r="C9" s="1655"/>
      <c r="D9" s="1646"/>
      <c r="E9" s="1646"/>
      <c r="F9" s="1643" t="s">
        <v>982</v>
      </c>
      <c r="G9" s="1047"/>
      <c r="I9" s="1075"/>
      <c r="J9" s="1075"/>
    </row>
    <row r="10" spans="1:7" s="1005" customFormat="1" ht="23.25" customHeight="1">
      <c r="A10" s="1653"/>
      <c r="B10" s="1656"/>
      <c r="C10" s="1656"/>
      <c r="D10" s="1647"/>
      <c r="E10" s="1647"/>
      <c r="F10" s="1644"/>
      <c r="G10" s="1047"/>
    </row>
    <row r="11" spans="1:7" s="1068" customFormat="1" ht="12">
      <c r="A11" s="1074">
        <v>1</v>
      </c>
      <c r="B11" s="1073">
        <f>A11+1</f>
        <v>2</v>
      </c>
      <c r="C11" s="1073">
        <f>B11+1</f>
        <v>3</v>
      </c>
      <c r="D11" s="1073">
        <f>C11+1</f>
        <v>4</v>
      </c>
      <c r="E11" s="1073">
        <f>D11+1</f>
        <v>5</v>
      </c>
      <c r="F11" s="1070">
        <v>6</v>
      </c>
      <c r="G11" s="1069"/>
    </row>
    <row r="12" spans="1:7" s="1005" customFormat="1" ht="12">
      <c r="A12" s="1065" t="s">
        <v>1600</v>
      </c>
      <c r="B12" s="1066"/>
      <c r="C12" s="1063"/>
      <c r="D12" s="1063"/>
      <c r="E12" s="1063"/>
      <c r="F12" s="1060"/>
      <c r="G12" s="1047"/>
    </row>
    <row r="13" spans="1:7" s="1005" customFormat="1" ht="12">
      <c r="A13" s="1065" t="s">
        <v>1601</v>
      </c>
      <c r="B13" s="1064" t="s">
        <v>981</v>
      </c>
      <c r="C13" s="1063"/>
      <c r="D13" s="1063"/>
      <c r="E13" s="1063"/>
      <c r="F13" s="1060"/>
      <c r="G13" s="1047"/>
    </row>
    <row r="14" spans="1:7" s="1005" customFormat="1" ht="12">
      <c r="A14" s="1065" t="s">
        <v>1611</v>
      </c>
      <c r="B14" s="1064" t="s">
        <v>980</v>
      </c>
      <c r="C14" s="1063"/>
      <c r="D14" s="1063"/>
      <c r="E14" s="1063"/>
      <c r="F14" s="1060"/>
      <c r="G14" s="1047"/>
    </row>
    <row r="15" spans="1:7" s="1005" customFormat="1" ht="12">
      <c r="A15" s="1065" t="s">
        <v>1612</v>
      </c>
      <c r="B15" s="1064" t="s">
        <v>1766</v>
      </c>
      <c r="C15" s="1063"/>
      <c r="D15" s="1063"/>
      <c r="E15" s="1063"/>
      <c r="F15" s="1060"/>
      <c r="G15" s="1047"/>
    </row>
    <row r="16" spans="1:7" s="1005" customFormat="1" ht="12">
      <c r="A16" s="1065" t="s">
        <v>1765</v>
      </c>
      <c r="B16" s="1064" t="s">
        <v>1766</v>
      </c>
      <c r="C16" s="1063"/>
      <c r="D16" s="1062"/>
      <c r="E16" s="1062"/>
      <c r="F16" s="1060"/>
      <c r="G16" s="1047"/>
    </row>
    <row r="17" spans="1:7" s="1005" customFormat="1" ht="12">
      <c r="A17" s="1065" t="s">
        <v>1767</v>
      </c>
      <c r="B17" s="1066"/>
      <c r="C17" s="1063"/>
      <c r="D17" s="1063"/>
      <c r="E17" s="1063"/>
      <c r="F17" s="1060"/>
      <c r="G17" s="1047"/>
    </row>
    <row r="18" spans="1:7" s="1005" customFormat="1" ht="12">
      <c r="A18" s="1065" t="s">
        <v>1768</v>
      </c>
      <c r="B18" s="1064"/>
      <c r="C18" s="1063"/>
      <c r="D18" s="1062"/>
      <c r="E18" s="1062"/>
      <c r="F18" s="1060"/>
      <c r="G18" s="1047"/>
    </row>
    <row r="19" spans="1:7" s="1005" customFormat="1" ht="12">
      <c r="A19" s="1065" t="s">
        <v>1769</v>
      </c>
      <c r="B19" s="1064"/>
      <c r="C19" s="1063"/>
      <c r="D19" s="1062"/>
      <c r="E19" s="1062"/>
      <c r="F19" s="1060"/>
      <c r="G19" s="1047"/>
    </row>
    <row r="20" spans="1:7" s="1005" customFormat="1" ht="12">
      <c r="A20" s="1059" t="s">
        <v>1770</v>
      </c>
      <c r="B20" s="1058"/>
      <c r="C20" s="1057"/>
      <c r="D20" s="1056"/>
      <c r="E20" s="1056"/>
      <c r="F20" s="1054"/>
      <c r="G20" s="1047"/>
    </row>
    <row r="21" spans="1:7" s="1005" customFormat="1" ht="12">
      <c r="A21" s="1059" t="s">
        <v>1271</v>
      </c>
      <c r="B21" s="1058"/>
      <c r="C21" s="1057"/>
      <c r="D21" s="1056"/>
      <c r="E21" s="1056"/>
      <c r="F21" s="1054"/>
      <c r="G21" s="1047"/>
    </row>
    <row r="22" spans="1:7" s="1005" customFormat="1" ht="12.75" thickBot="1">
      <c r="A22" s="1053" t="s">
        <v>1271</v>
      </c>
      <c r="B22" s="1052" t="s">
        <v>1805</v>
      </c>
      <c r="C22" s="1051"/>
      <c r="D22" s="1050"/>
      <c r="E22" s="1050"/>
      <c r="F22" s="1048"/>
      <c r="G22" s="1047"/>
    </row>
    <row r="32" ht="12">
      <c r="F32" s="1046"/>
    </row>
  </sheetData>
  <sheetProtection/>
  <mergeCells count="6">
    <mergeCell ref="F8:F10"/>
    <mergeCell ref="E8:E10"/>
    <mergeCell ref="A8:A10"/>
    <mergeCell ref="B8:B10"/>
    <mergeCell ref="C8:C10"/>
    <mergeCell ref="D8:D10"/>
  </mergeCells>
  <printOptions/>
  <pageMargins left="0.75" right="0.75" top="1" bottom="1" header="0.5" footer="0.5"/>
  <pageSetup fitToWidth="2" horizontalDpi="600" verticalDpi="600" orientation="landscape" paperSize="9" scale="71" r:id="rId1"/>
</worksheet>
</file>

<file path=xl/worksheets/sheet41.xml><?xml version="1.0" encoding="utf-8"?>
<worksheet xmlns="http://schemas.openxmlformats.org/spreadsheetml/2006/main" xmlns:r="http://schemas.openxmlformats.org/officeDocument/2006/relationships">
  <dimension ref="A1:Q32"/>
  <sheetViews>
    <sheetView zoomScalePageLayoutView="0" workbookViewId="0" topLeftCell="A1">
      <selection activeCell="A1" sqref="A1"/>
    </sheetView>
  </sheetViews>
  <sheetFormatPr defaultColWidth="9.140625" defaultRowHeight="15"/>
  <cols>
    <col min="1" max="1" width="4.7109375" style="1045" customWidth="1"/>
    <col min="2" max="2" width="43.140625" style="1045" customWidth="1"/>
    <col min="3" max="3" width="19.140625" style="1045" customWidth="1"/>
    <col min="4" max="4" width="44.421875" style="1045" customWidth="1"/>
    <col min="5" max="5" width="17.28125" style="1045" customWidth="1"/>
    <col min="6" max="6" width="14.421875" style="1045" customWidth="1"/>
    <col min="7" max="7" width="17.28125" style="1045" customWidth="1"/>
    <col min="8" max="8" width="14.7109375" style="1045" customWidth="1"/>
    <col min="9" max="9" width="13.8515625" style="1045" customWidth="1"/>
    <col min="10" max="10" width="12.7109375" style="1045" customWidth="1"/>
    <col min="11" max="11" width="14.421875" style="1045" customWidth="1"/>
    <col min="12" max="12" width="9.7109375" style="1045" customWidth="1"/>
    <col min="13" max="13" width="4.8515625" style="1045" bestFit="1" customWidth="1"/>
    <col min="14" max="14" width="20.140625" style="1045" customWidth="1"/>
    <col min="15" max="15" width="4.8515625" style="1045" bestFit="1" customWidth="1"/>
    <col min="16" max="16" width="13.57421875" style="1045" customWidth="1"/>
    <col min="17" max="17" width="4.8515625" style="1045" bestFit="1" customWidth="1"/>
    <col min="18" max="18" width="9.140625" style="1045" customWidth="1"/>
    <col min="19" max="19" width="4.8515625" style="1045" bestFit="1" customWidth="1"/>
    <col min="20" max="20" width="12.00390625" style="1045" customWidth="1"/>
    <col min="21" max="21" width="4.8515625" style="1045" bestFit="1" customWidth="1"/>
    <col min="22" max="22" width="9.421875" style="1045" customWidth="1"/>
    <col min="23" max="23" width="4.8515625" style="1045" bestFit="1" customWidth="1"/>
    <col min="24" max="24" width="9.28125" style="1045" customWidth="1"/>
    <col min="25" max="25" width="4.8515625" style="1045" bestFit="1" customWidth="1"/>
    <col min="26" max="26" width="11.140625" style="1045" customWidth="1"/>
    <col min="27" max="27" width="4.8515625" style="1045" customWidth="1"/>
    <col min="28" max="28" width="10.7109375" style="1045" customWidth="1"/>
    <col min="29" max="16384" width="9.140625" style="1045" customWidth="1"/>
  </cols>
  <sheetData>
    <row r="1" spans="1:8" s="1005" customFormat="1" ht="12">
      <c r="A1" s="963"/>
      <c r="B1" s="962"/>
      <c r="C1" s="959"/>
      <c r="D1" s="960" t="s">
        <v>1604</v>
      </c>
      <c r="E1" s="959"/>
      <c r="F1" s="958"/>
      <c r="G1" s="957"/>
      <c r="H1" s="1093"/>
    </row>
    <row r="2" spans="1:8" s="1005" customFormat="1" ht="12">
      <c r="A2" s="955"/>
      <c r="B2" s="954"/>
      <c r="C2" s="952"/>
      <c r="D2" s="951" t="s">
        <v>1749</v>
      </c>
      <c r="E2" s="950"/>
      <c r="F2" s="950"/>
      <c r="G2" s="956" t="s">
        <v>1750</v>
      </c>
      <c r="H2" s="1093"/>
    </row>
    <row r="3" spans="1:8" s="1005" customFormat="1" ht="12">
      <c r="A3" s="955"/>
      <c r="B3" s="954"/>
      <c r="C3" s="952"/>
      <c r="D3" s="951" t="s">
        <v>1751</v>
      </c>
      <c r="E3" s="950"/>
      <c r="F3" s="950"/>
      <c r="G3" s="949" t="s">
        <v>1752</v>
      </c>
      <c r="H3" s="1093"/>
    </row>
    <row r="4" spans="1:13" s="1005" customFormat="1" ht="12.75" thickBot="1">
      <c r="A4" s="948" t="s">
        <v>998</v>
      </c>
      <c r="B4" s="947"/>
      <c r="C4" s="945"/>
      <c r="D4" s="944" t="s">
        <v>1754</v>
      </c>
      <c r="E4" s="943"/>
      <c r="F4" s="943"/>
      <c r="G4" s="1094"/>
      <c r="H4" s="1093"/>
      <c r="I4" s="1075"/>
      <c r="J4" s="1075"/>
      <c r="K4" s="1075"/>
      <c r="L4" s="1075"/>
      <c r="M4" s="1075"/>
    </row>
    <row r="5" spans="1:17" s="1005" customFormat="1" ht="12">
      <c r="A5" s="1092"/>
      <c r="B5" s="1091"/>
      <c r="C5" s="1090"/>
      <c r="D5" s="1090"/>
      <c r="E5" s="1090"/>
      <c r="F5" s="1090"/>
      <c r="G5" s="1090"/>
      <c r="H5" s="1087"/>
      <c r="I5" s="1086"/>
      <c r="J5" s="1086"/>
      <c r="K5" s="1086"/>
      <c r="L5" s="1085"/>
      <c r="M5" s="1086"/>
      <c r="N5" s="1085"/>
      <c r="O5" s="1086"/>
      <c r="P5" s="1085"/>
      <c r="Q5" s="1076"/>
    </row>
    <row r="6" spans="1:17" s="1005" customFormat="1" ht="12">
      <c r="A6" s="1089"/>
      <c r="B6" s="1088"/>
      <c r="C6" s="1086"/>
      <c r="D6" s="1086"/>
      <c r="E6" s="1086"/>
      <c r="F6" s="1086"/>
      <c r="G6" s="1086"/>
      <c r="H6" s="1087"/>
      <c r="I6" s="1086"/>
      <c r="J6" s="1086"/>
      <c r="K6" s="1086"/>
      <c r="L6" s="1085"/>
      <c r="M6" s="1086"/>
      <c r="N6" s="1085"/>
      <c r="O6" s="1086"/>
      <c r="P6" s="1085"/>
      <c r="Q6" s="1076"/>
    </row>
    <row r="7" spans="1:12" s="1005" customFormat="1" ht="12.75" thickBot="1">
      <c r="A7" s="1084"/>
      <c r="B7" s="1083"/>
      <c r="C7" s="1080"/>
      <c r="D7" s="1080"/>
      <c r="E7" s="1080"/>
      <c r="F7" s="1080"/>
      <c r="G7" s="1078" t="s">
        <v>1755</v>
      </c>
      <c r="H7" s="1079"/>
      <c r="I7" s="1078"/>
      <c r="J7" s="952"/>
      <c r="K7" s="1077"/>
      <c r="L7" s="1076"/>
    </row>
    <row r="8" spans="1:11" s="1005" customFormat="1" ht="9" customHeight="1">
      <c r="A8" s="1651" t="s">
        <v>1756</v>
      </c>
      <c r="B8" s="1654" t="s">
        <v>992</v>
      </c>
      <c r="C8" s="1654" t="s">
        <v>1757</v>
      </c>
      <c r="D8" s="1645" t="s">
        <v>995</v>
      </c>
      <c r="E8" s="1654" t="s">
        <v>994</v>
      </c>
      <c r="F8" s="1645" t="s">
        <v>997</v>
      </c>
      <c r="G8" s="1642" t="s">
        <v>984</v>
      </c>
      <c r="H8" s="1047"/>
      <c r="J8" s="1075"/>
      <c r="K8" s="1075"/>
    </row>
    <row r="9" spans="1:11" s="1005" customFormat="1" ht="16.5" customHeight="1">
      <c r="A9" s="1652"/>
      <c r="B9" s="1655"/>
      <c r="C9" s="1655"/>
      <c r="D9" s="1646"/>
      <c r="E9" s="1655"/>
      <c r="F9" s="1646"/>
      <c r="G9" s="1643" t="s">
        <v>982</v>
      </c>
      <c r="H9" s="1047"/>
      <c r="J9" s="1075"/>
      <c r="K9" s="1075"/>
    </row>
    <row r="10" spans="1:8" s="1005" customFormat="1" ht="23.25" customHeight="1">
      <c r="A10" s="1653"/>
      <c r="B10" s="1656"/>
      <c r="C10" s="1656"/>
      <c r="D10" s="1647"/>
      <c r="E10" s="1656"/>
      <c r="F10" s="1647"/>
      <c r="G10" s="1644"/>
      <c r="H10" s="1047"/>
    </row>
    <row r="11" spans="1:8" s="1068" customFormat="1" ht="12">
      <c r="A11" s="1074">
        <v>1</v>
      </c>
      <c r="B11" s="1073">
        <f>A11+1</f>
        <v>2</v>
      </c>
      <c r="C11" s="1073">
        <f>B11+1</f>
        <v>3</v>
      </c>
      <c r="D11" s="1073">
        <f>C11+1</f>
        <v>4</v>
      </c>
      <c r="E11" s="1073">
        <v>5</v>
      </c>
      <c r="F11" s="1073">
        <v>6</v>
      </c>
      <c r="G11" s="1070">
        <v>7</v>
      </c>
      <c r="H11" s="1069"/>
    </row>
    <row r="12" spans="1:8" s="1005" customFormat="1" ht="12">
      <c r="A12" s="1065" t="s">
        <v>1600</v>
      </c>
      <c r="B12" s="1066"/>
      <c r="C12" s="1063"/>
      <c r="D12" s="1063"/>
      <c r="E12" s="1063"/>
      <c r="F12" s="1063"/>
      <c r="G12" s="1060"/>
      <c r="H12" s="1047"/>
    </row>
    <row r="13" spans="1:8" s="1005" customFormat="1" ht="12">
      <c r="A13" s="1065" t="s">
        <v>1601</v>
      </c>
      <c r="B13" s="1064" t="s">
        <v>981</v>
      </c>
      <c r="C13" s="1063"/>
      <c r="D13" s="1063"/>
      <c r="E13" s="1063"/>
      <c r="F13" s="1063"/>
      <c r="G13" s="1060"/>
      <c r="H13" s="1047"/>
    </row>
    <row r="14" spans="1:8" s="1005" customFormat="1" ht="12">
      <c r="A14" s="1065" t="s">
        <v>1611</v>
      </c>
      <c r="B14" s="1064" t="s">
        <v>980</v>
      </c>
      <c r="C14" s="1063"/>
      <c r="D14" s="1063"/>
      <c r="E14" s="1063"/>
      <c r="F14" s="1063"/>
      <c r="G14" s="1060"/>
      <c r="H14" s="1047"/>
    </row>
    <row r="15" spans="1:8" s="1005" customFormat="1" ht="12">
      <c r="A15" s="1065" t="s">
        <v>1612</v>
      </c>
      <c r="B15" s="1064" t="s">
        <v>1766</v>
      </c>
      <c r="C15" s="1063"/>
      <c r="D15" s="1063"/>
      <c r="E15" s="1063"/>
      <c r="F15" s="1063"/>
      <c r="G15" s="1060"/>
      <c r="H15" s="1047"/>
    </row>
    <row r="16" spans="1:8" s="1005" customFormat="1" ht="12">
      <c r="A16" s="1065" t="s">
        <v>1765</v>
      </c>
      <c r="B16" s="1064" t="s">
        <v>1766</v>
      </c>
      <c r="C16" s="1063"/>
      <c r="D16" s="1062"/>
      <c r="E16" s="1062"/>
      <c r="F16" s="1062"/>
      <c r="G16" s="1060"/>
      <c r="H16" s="1047"/>
    </row>
    <row r="17" spans="1:8" s="1005" customFormat="1" ht="12">
      <c r="A17" s="1065" t="s">
        <v>1767</v>
      </c>
      <c r="B17" s="1066"/>
      <c r="C17" s="1063"/>
      <c r="D17" s="1063"/>
      <c r="E17" s="1063"/>
      <c r="F17" s="1063"/>
      <c r="G17" s="1060"/>
      <c r="H17" s="1047"/>
    </row>
    <row r="18" spans="1:8" s="1005" customFormat="1" ht="12">
      <c r="A18" s="1065" t="s">
        <v>1768</v>
      </c>
      <c r="B18" s="1064"/>
      <c r="C18" s="1063"/>
      <c r="D18" s="1062"/>
      <c r="E18" s="1062"/>
      <c r="F18" s="1062"/>
      <c r="G18" s="1060"/>
      <c r="H18" s="1047"/>
    </row>
    <row r="19" spans="1:8" s="1005" customFormat="1" ht="12">
      <c r="A19" s="1065" t="s">
        <v>1769</v>
      </c>
      <c r="B19" s="1064"/>
      <c r="C19" s="1063"/>
      <c r="D19" s="1062"/>
      <c r="E19" s="1062"/>
      <c r="F19" s="1062"/>
      <c r="G19" s="1060"/>
      <c r="H19" s="1047"/>
    </row>
    <row r="20" spans="1:8" s="1005" customFormat="1" ht="12">
      <c r="A20" s="1059" t="s">
        <v>1770</v>
      </c>
      <c r="B20" s="1058"/>
      <c r="C20" s="1057"/>
      <c r="D20" s="1056"/>
      <c r="E20" s="1056"/>
      <c r="F20" s="1056"/>
      <c r="G20" s="1054"/>
      <c r="H20" s="1047"/>
    </row>
    <row r="21" spans="1:8" s="1005" customFormat="1" ht="12">
      <c r="A21" s="1059" t="s">
        <v>1271</v>
      </c>
      <c r="B21" s="1058"/>
      <c r="C21" s="1057"/>
      <c r="D21" s="1056"/>
      <c r="E21" s="1056"/>
      <c r="F21" s="1056"/>
      <c r="G21" s="1054"/>
      <c r="H21" s="1047"/>
    </row>
    <row r="22" spans="1:8" s="1005" customFormat="1" ht="12.75" thickBot="1">
      <c r="A22" s="1053" t="s">
        <v>1271</v>
      </c>
      <c r="B22" s="1052" t="s">
        <v>1805</v>
      </c>
      <c r="C22" s="1051"/>
      <c r="D22" s="1050"/>
      <c r="E22" s="1050"/>
      <c r="F22" s="1050"/>
      <c r="G22" s="1048"/>
      <c r="H22" s="1047"/>
    </row>
    <row r="32" ht="12">
      <c r="G32" s="1046"/>
    </row>
  </sheetData>
  <sheetProtection/>
  <mergeCells count="7">
    <mergeCell ref="G8:G10"/>
    <mergeCell ref="E8:E10"/>
    <mergeCell ref="F8:F10"/>
    <mergeCell ref="A8:A10"/>
    <mergeCell ref="B8:B10"/>
    <mergeCell ref="C8:C10"/>
    <mergeCell ref="D8:D10"/>
  </mergeCells>
  <printOptions/>
  <pageMargins left="0.75" right="0.75" top="1" bottom="1" header="0.5" footer="0.5"/>
  <pageSetup fitToWidth="2" horizontalDpi="600" verticalDpi="600" orientation="landscape" paperSize="9" scale="71" r:id="rId1"/>
</worksheet>
</file>

<file path=xl/worksheets/sheet5.xml><?xml version="1.0" encoding="utf-8"?>
<worksheet xmlns="http://schemas.openxmlformats.org/spreadsheetml/2006/main" xmlns:r="http://schemas.openxmlformats.org/officeDocument/2006/relationships">
  <dimension ref="A1:S35"/>
  <sheetViews>
    <sheetView view="pageBreakPreview" zoomScale="85" zoomScaleSheetLayoutView="85" zoomScalePageLayoutView="0" workbookViewId="0" topLeftCell="A1">
      <selection activeCell="A1" sqref="A1"/>
    </sheetView>
  </sheetViews>
  <sheetFormatPr defaultColWidth="9.140625" defaultRowHeight="15"/>
  <cols>
    <col min="1" max="1" width="6.00390625" style="503" customWidth="1"/>
    <col min="2" max="2" width="15.7109375" style="503" customWidth="1"/>
    <col min="3" max="3" width="41.7109375" style="503" customWidth="1"/>
    <col min="4" max="4" width="16.28125" style="503" customWidth="1"/>
    <col min="5" max="5" width="15.7109375" style="503" customWidth="1"/>
    <col min="6" max="6" width="16.00390625" style="503" customWidth="1"/>
    <col min="7" max="7" width="15.421875" style="503" customWidth="1"/>
    <col min="8" max="8" width="14.140625" style="503" customWidth="1"/>
    <col min="9" max="9" width="15.28125" style="503" customWidth="1"/>
    <col min="10" max="10" width="14.421875" style="503" customWidth="1"/>
    <col min="11" max="11" width="4.28125" style="503" bestFit="1" customWidth="1"/>
    <col min="12" max="12" width="7.140625" style="503" customWidth="1"/>
    <col min="13" max="13" width="4.28125" style="503" bestFit="1" customWidth="1"/>
    <col min="14" max="14" width="7.421875" style="503" customWidth="1"/>
    <col min="15" max="15" width="3.57421875" style="503" customWidth="1"/>
    <col min="16" max="16" width="11.57421875" style="503" customWidth="1"/>
    <col min="17" max="17" width="4.28125" style="503" bestFit="1" customWidth="1"/>
    <col min="18" max="18" width="9.140625" style="503" customWidth="1"/>
    <col min="19" max="19" width="4.28125" style="503" bestFit="1" customWidth="1"/>
    <col min="20" max="20" width="9.140625" style="503" customWidth="1"/>
    <col min="21" max="21" width="4.28125" style="503" bestFit="1" customWidth="1"/>
    <col min="22" max="22" width="9.00390625" style="503" customWidth="1"/>
    <col min="23" max="23" width="4.28125" style="503" bestFit="1" customWidth="1"/>
    <col min="24" max="24" width="9.00390625" style="503" customWidth="1"/>
    <col min="25" max="25" width="4.28125" style="503" bestFit="1" customWidth="1"/>
    <col min="26" max="26" width="5.8515625" style="503" customWidth="1"/>
    <col min="27" max="27" width="4.28125" style="503" bestFit="1" customWidth="1"/>
    <col min="28" max="28" width="6.7109375" style="503" customWidth="1"/>
    <col min="29" max="29" width="4.28125" style="503" bestFit="1" customWidth="1"/>
    <col min="30" max="30" width="6.7109375" style="503" customWidth="1"/>
    <col min="31" max="31" width="4.28125" style="503" bestFit="1" customWidth="1"/>
    <col min="32" max="32" width="7.7109375" style="503" customWidth="1"/>
    <col min="33" max="33" width="4.28125" style="503" bestFit="1" customWidth="1"/>
    <col min="34" max="34" width="7.140625" style="503" customWidth="1"/>
    <col min="35" max="16384" width="9.140625" style="503" customWidth="1"/>
  </cols>
  <sheetData>
    <row r="1" spans="1:10" s="460" customFormat="1" ht="17.25">
      <c r="A1" s="455"/>
      <c r="B1" s="456"/>
      <c r="C1" s="457"/>
      <c r="D1" s="457"/>
      <c r="E1" s="458"/>
      <c r="F1" s="458"/>
      <c r="G1" s="459" t="s">
        <v>1604</v>
      </c>
      <c r="I1" s="458"/>
      <c r="J1" s="461"/>
    </row>
    <row r="2" spans="1:10" s="460" customFormat="1" ht="17.25">
      <c r="A2" s="462"/>
      <c r="B2" s="463"/>
      <c r="C2" s="464"/>
      <c r="D2" s="464"/>
      <c r="E2" s="465"/>
      <c r="F2" s="465"/>
      <c r="G2" s="466" t="s">
        <v>1749</v>
      </c>
      <c r="I2" s="465"/>
      <c r="J2" s="467" t="s">
        <v>1750</v>
      </c>
    </row>
    <row r="3" spans="1:10" s="460" customFormat="1" ht="17.25">
      <c r="A3" s="468"/>
      <c r="B3" s="465"/>
      <c r="C3" s="469"/>
      <c r="D3" s="469"/>
      <c r="E3" s="465"/>
      <c r="F3" s="465"/>
      <c r="G3" s="466" t="s">
        <v>1751</v>
      </c>
      <c r="I3" s="465"/>
      <c r="J3" s="470" t="s">
        <v>1752</v>
      </c>
    </row>
    <row r="4" spans="1:10" s="460" customFormat="1" ht="18" thickBot="1">
      <c r="A4" s="471" t="s">
        <v>1780</v>
      </c>
      <c r="B4" s="472"/>
      <c r="C4" s="473"/>
      <c r="D4" s="473"/>
      <c r="E4" s="472"/>
      <c r="F4" s="472"/>
      <c r="G4" s="474" t="s">
        <v>1754</v>
      </c>
      <c r="I4" s="481"/>
      <c r="J4" s="475"/>
    </row>
    <row r="5" spans="1:10" s="460" customFormat="1" ht="17.25">
      <c r="A5" s="476"/>
      <c r="B5" s="458"/>
      <c r="C5" s="458"/>
      <c r="D5" s="458"/>
      <c r="E5" s="458"/>
      <c r="F5" s="458"/>
      <c r="G5" s="458"/>
      <c r="H5" s="458"/>
      <c r="I5" s="458"/>
      <c r="J5" s="477"/>
    </row>
    <row r="6" spans="1:10" s="460" customFormat="1" ht="17.25">
      <c r="A6" s="478"/>
      <c r="B6" s="465"/>
      <c r="C6" s="465"/>
      <c r="D6" s="465"/>
      <c r="E6" s="465"/>
      <c r="F6" s="465"/>
      <c r="G6" s="465"/>
      <c r="H6" s="465"/>
      <c r="I6" s="465"/>
      <c r="J6" s="479"/>
    </row>
    <row r="7" spans="1:10" s="460" customFormat="1" ht="18" thickBot="1">
      <c r="A7" s="480"/>
      <c r="B7" s="481"/>
      <c r="C7" s="481"/>
      <c r="D7" s="481"/>
      <c r="E7" s="481"/>
      <c r="F7" s="481"/>
      <c r="G7" s="481"/>
      <c r="H7" s="482"/>
      <c r="I7" s="482"/>
      <c r="J7" s="483" t="s">
        <v>1755</v>
      </c>
    </row>
    <row r="8" spans="1:10" s="460" customFormat="1" ht="39" customHeight="1">
      <c r="A8" s="1484" t="s">
        <v>1756</v>
      </c>
      <c r="B8" s="1487" t="s">
        <v>1757</v>
      </c>
      <c r="C8" s="1487" t="s">
        <v>1781</v>
      </c>
      <c r="D8" s="1487" t="s">
        <v>1782</v>
      </c>
      <c r="E8" s="1487" t="s">
        <v>1783</v>
      </c>
      <c r="F8" s="1481" t="s">
        <v>1784</v>
      </c>
      <c r="G8" s="1481" t="s">
        <v>1785</v>
      </c>
      <c r="H8" s="1481" t="s">
        <v>1786</v>
      </c>
      <c r="I8" s="1481" t="s">
        <v>1761</v>
      </c>
      <c r="J8" s="1481" t="s">
        <v>1762</v>
      </c>
    </row>
    <row r="9" spans="1:10" s="460" customFormat="1" ht="11.25" customHeight="1">
      <c r="A9" s="1485"/>
      <c r="B9" s="1488"/>
      <c r="C9" s="1488"/>
      <c r="D9" s="1488"/>
      <c r="E9" s="1488"/>
      <c r="F9" s="1482"/>
      <c r="G9" s="1482"/>
      <c r="H9" s="1482" t="s">
        <v>1787</v>
      </c>
      <c r="I9" s="1482" t="s">
        <v>1763</v>
      </c>
      <c r="J9" s="1482" t="s">
        <v>1764</v>
      </c>
    </row>
    <row r="10" spans="1:10" s="460" customFormat="1" ht="25.5" customHeight="1">
      <c r="A10" s="1486"/>
      <c r="B10" s="1489"/>
      <c r="C10" s="1489"/>
      <c r="D10" s="1489"/>
      <c r="E10" s="1489"/>
      <c r="F10" s="1483"/>
      <c r="G10" s="1483"/>
      <c r="H10" s="1483"/>
      <c r="I10" s="1483"/>
      <c r="J10" s="1483"/>
    </row>
    <row r="11" spans="1:10" s="487" customFormat="1" ht="17.25">
      <c r="A11" s="484">
        <v>1</v>
      </c>
      <c r="B11" s="485">
        <v>2</v>
      </c>
      <c r="C11" s="485">
        <f>B11+1</f>
        <v>3</v>
      </c>
      <c r="D11" s="485">
        <v>4</v>
      </c>
      <c r="E11" s="486">
        <v>5</v>
      </c>
      <c r="F11" s="486">
        <f>E11+1</f>
        <v>6</v>
      </c>
      <c r="G11" s="486">
        <f>F11+1</f>
        <v>7</v>
      </c>
      <c r="H11" s="486">
        <f>G11+1</f>
        <v>8</v>
      </c>
      <c r="I11" s="486">
        <f>H11+1</f>
        <v>9</v>
      </c>
      <c r="J11" s="486">
        <f>I11+1</f>
        <v>10</v>
      </c>
    </row>
    <row r="12" spans="1:10" s="460" customFormat="1" ht="17.25">
      <c r="A12" s="488" t="s">
        <v>1600</v>
      </c>
      <c r="B12" s="489"/>
      <c r="C12" s="490"/>
      <c r="D12" s="490"/>
      <c r="E12" s="489"/>
      <c r="F12" s="491"/>
      <c r="G12" s="491"/>
      <c r="H12" s="491"/>
      <c r="I12" s="491"/>
      <c r="J12" s="491"/>
    </row>
    <row r="13" spans="1:10" s="460" customFormat="1" ht="11.25" customHeight="1">
      <c r="A13" s="488" t="s">
        <v>1601</v>
      </c>
      <c r="B13" s="489"/>
      <c r="C13" s="490"/>
      <c r="D13" s="490"/>
      <c r="E13" s="489"/>
      <c r="F13" s="491"/>
      <c r="G13" s="491"/>
      <c r="H13" s="491"/>
      <c r="I13" s="491"/>
      <c r="J13" s="491"/>
    </row>
    <row r="14" spans="1:10" s="460" customFormat="1" ht="17.25">
      <c r="A14" s="488" t="s">
        <v>1611</v>
      </c>
      <c r="B14" s="489"/>
      <c r="C14" s="490"/>
      <c r="D14" s="490"/>
      <c r="E14" s="489"/>
      <c r="F14" s="491"/>
      <c r="G14" s="491"/>
      <c r="H14" s="491"/>
      <c r="I14" s="491"/>
      <c r="J14" s="491"/>
    </row>
    <row r="15" spans="1:10" s="460" customFormat="1" ht="17.25">
      <c r="A15" s="488" t="s">
        <v>1612</v>
      </c>
      <c r="B15" s="492"/>
      <c r="C15" s="490"/>
      <c r="D15" s="490"/>
      <c r="E15" s="493"/>
      <c r="F15" s="491"/>
      <c r="G15" s="491"/>
      <c r="H15" s="491"/>
      <c r="I15" s="491"/>
      <c r="J15" s="491"/>
    </row>
    <row r="16" spans="1:10" s="460" customFormat="1" ht="17.25">
      <c r="A16" s="488" t="s">
        <v>1765</v>
      </c>
      <c r="B16" s="489"/>
      <c r="C16" s="494" t="s">
        <v>1766</v>
      </c>
      <c r="D16" s="494"/>
      <c r="E16" s="493"/>
      <c r="F16" s="495"/>
      <c r="G16" s="495"/>
      <c r="H16" s="495"/>
      <c r="I16" s="495"/>
      <c r="J16" s="495"/>
    </row>
    <row r="17" spans="1:10" s="460" customFormat="1" ht="17.25">
      <c r="A17" s="488" t="s">
        <v>1767</v>
      </c>
      <c r="B17" s="489"/>
      <c r="C17" s="494" t="s">
        <v>1766</v>
      </c>
      <c r="D17" s="494"/>
      <c r="E17" s="494"/>
      <c r="F17" s="491"/>
      <c r="G17" s="491"/>
      <c r="H17" s="491"/>
      <c r="I17" s="491"/>
      <c r="J17" s="491"/>
    </row>
    <row r="18" spans="1:10" s="460" customFormat="1" ht="15.75" customHeight="1">
      <c r="A18" s="488" t="s">
        <v>1768</v>
      </c>
      <c r="B18" s="489"/>
      <c r="C18" s="494" t="s">
        <v>1766</v>
      </c>
      <c r="D18" s="494"/>
      <c r="E18" s="494"/>
      <c r="F18" s="491"/>
      <c r="G18" s="491"/>
      <c r="H18" s="491"/>
      <c r="I18" s="491"/>
      <c r="J18" s="491"/>
    </row>
    <row r="19" spans="1:10" s="460" customFormat="1" ht="18" customHeight="1">
      <c r="A19" s="488" t="s">
        <v>1769</v>
      </c>
      <c r="B19" s="489"/>
      <c r="C19" s="494" t="s">
        <v>1766</v>
      </c>
      <c r="D19" s="494"/>
      <c r="E19" s="494"/>
      <c r="F19" s="491"/>
      <c r="G19" s="491"/>
      <c r="H19" s="491"/>
      <c r="I19" s="491"/>
      <c r="J19" s="491"/>
    </row>
    <row r="20" spans="1:10" s="460" customFormat="1" ht="17.25" customHeight="1">
      <c r="A20" s="488" t="s">
        <v>1770</v>
      </c>
      <c r="B20" s="489"/>
      <c r="C20" s="494" t="s">
        <v>1766</v>
      </c>
      <c r="D20" s="494"/>
      <c r="E20" s="494"/>
      <c r="F20" s="491"/>
      <c r="G20" s="491"/>
      <c r="H20" s="491"/>
      <c r="I20" s="491"/>
      <c r="J20" s="491"/>
    </row>
    <row r="21" spans="1:10" s="460" customFormat="1" ht="18" customHeight="1" thickBot="1">
      <c r="A21" s="488" t="s">
        <v>1766</v>
      </c>
      <c r="B21" s="489"/>
      <c r="C21" s="494" t="s">
        <v>1766</v>
      </c>
      <c r="D21" s="494"/>
      <c r="E21" s="494"/>
      <c r="F21" s="491"/>
      <c r="G21" s="491"/>
      <c r="H21" s="491"/>
      <c r="I21" s="491"/>
      <c r="J21" s="491"/>
    </row>
    <row r="22" spans="1:10" s="460" customFormat="1" ht="18" thickBot="1">
      <c r="A22" s="496" t="s">
        <v>1766</v>
      </c>
      <c r="B22" s="497"/>
      <c r="C22" s="498" t="s">
        <v>1771</v>
      </c>
      <c r="D22" s="498"/>
      <c r="E22" s="497"/>
      <c r="F22" s="499"/>
      <c r="G22" s="499"/>
      <c r="H22" s="499"/>
      <c r="I22" s="499"/>
      <c r="J22" s="499"/>
    </row>
    <row r="23" spans="18:19" s="500" customFormat="1" ht="17.25">
      <c r="R23" s="501"/>
      <c r="S23" s="501"/>
    </row>
    <row r="24" spans="2:19" s="500" customFormat="1" ht="17.25">
      <c r="B24" s="500" t="s">
        <v>1772</v>
      </c>
      <c r="R24" s="501"/>
      <c r="S24" s="501"/>
    </row>
    <row r="25" spans="2:19" s="500" customFormat="1" ht="17.25">
      <c r="B25" s="502" t="s">
        <v>1773</v>
      </c>
      <c r="R25" s="501"/>
      <c r="S25" s="501"/>
    </row>
    <row r="26" spans="2:19" s="500" customFormat="1" ht="17.25">
      <c r="B26" s="500">
        <v>2</v>
      </c>
      <c r="C26" s="500" t="s">
        <v>1788</v>
      </c>
      <c r="R26" s="501"/>
      <c r="S26" s="501"/>
    </row>
    <row r="27" spans="2:3" ht="17.25">
      <c r="B27" s="503">
        <v>3</v>
      </c>
      <c r="C27" s="503" t="s">
        <v>1789</v>
      </c>
    </row>
    <row r="28" spans="2:3" ht="16.5" customHeight="1">
      <c r="B28" s="503">
        <v>4</v>
      </c>
      <c r="C28" s="503" t="s">
        <v>1790</v>
      </c>
    </row>
    <row r="29" ht="17.25">
      <c r="C29" s="503" t="s">
        <v>1791</v>
      </c>
    </row>
    <row r="30" spans="2:3" ht="17.25">
      <c r="B30" s="503">
        <v>5</v>
      </c>
      <c r="C30" s="503" t="s">
        <v>1792</v>
      </c>
    </row>
    <row r="31" spans="2:3" ht="17.25">
      <c r="B31" s="503">
        <v>6</v>
      </c>
      <c r="C31" s="503" t="s">
        <v>1793</v>
      </c>
    </row>
    <row r="32" spans="2:3" ht="17.25">
      <c r="B32" s="503">
        <v>7</v>
      </c>
      <c r="C32" s="503" t="s">
        <v>1794</v>
      </c>
    </row>
    <row r="33" spans="2:3" ht="17.25">
      <c r="B33" s="503">
        <v>8</v>
      </c>
      <c r="C33" s="503" t="s">
        <v>1795</v>
      </c>
    </row>
    <row r="34" spans="2:3" ht="17.25">
      <c r="B34" s="503">
        <v>9</v>
      </c>
      <c r="C34" s="503" t="s">
        <v>1796</v>
      </c>
    </row>
    <row r="35" spans="2:3" ht="17.25">
      <c r="B35" s="503">
        <v>10</v>
      </c>
      <c r="C35" s="503" t="s">
        <v>1797</v>
      </c>
    </row>
  </sheetData>
  <sheetProtection/>
  <mergeCells count="10">
    <mergeCell ref="E8:E10"/>
    <mergeCell ref="F8:F10"/>
    <mergeCell ref="A8:A10"/>
    <mergeCell ref="B8:B10"/>
    <mergeCell ref="C8:C10"/>
    <mergeCell ref="D8:D10"/>
    <mergeCell ref="G8:G10"/>
    <mergeCell ref="H8:H10"/>
    <mergeCell ref="I8:I10"/>
    <mergeCell ref="J8:J10"/>
  </mergeCells>
  <printOptions/>
  <pageMargins left="0.75" right="0.75" top="1" bottom="1" header="0.5" footer="0.5"/>
  <pageSetup fitToWidth="2" horizontalDpi="200" verticalDpi="200" orientation="landscape" scale="49" r:id="rId1"/>
</worksheet>
</file>

<file path=xl/worksheets/sheet6.xml><?xml version="1.0" encoding="utf-8"?>
<worksheet xmlns="http://schemas.openxmlformats.org/spreadsheetml/2006/main" xmlns:r="http://schemas.openxmlformats.org/officeDocument/2006/relationships">
  <dimension ref="A1:I10"/>
  <sheetViews>
    <sheetView view="pageBreakPreview" zoomScaleSheetLayoutView="100" zoomScalePageLayoutView="0" workbookViewId="0" topLeftCell="A1">
      <selection activeCell="A1" sqref="A1"/>
    </sheetView>
  </sheetViews>
  <sheetFormatPr defaultColWidth="11.421875" defaultRowHeight="15"/>
  <cols>
    <col min="1" max="1" width="5.7109375" style="508" customWidth="1"/>
    <col min="2" max="2" width="11.421875" style="508" customWidth="1"/>
    <col min="3" max="3" width="17.7109375" style="508" customWidth="1"/>
    <col min="4" max="9" width="22.00390625" style="508" customWidth="1"/>
    <col min="10" max="16384" width="11.421875" style="508" customWidth="1"/>
  </cols>
  <sheetData>
    <row r="1" spans="1:9" s="507" customFormat="1" ht="33" customHeight="1" thickBot="1">
      <c r="A1" s="505" t="s">
        <v>1798</v>
      </c>
      <c r="B1" s="506"/>
      <c r="C1" s="1490" t="s">
        <v>1799</v>
      </c>
      <c r="D1" s="1490"/>
      <c r="E1" s="1490"/>
      <c r="F1" s="1490"/>
      <c r="G1" s="1490"/>
      <c r="H1" s="1490"/>
      <c r="I1" s="1490"/>
    </row>
    <row r="2" spans="1:9" ht="17.25" customHeight="1">
      <c r="A2" s="1491"/>
      <c r="B2" s="1492"/>
      <c r="C2" s="1493"/>
      <c r="D2" s="1500" t="s">
        <v>1800</v>
      </c>
      <c r="E2" s="1501"/>
      <c r="F2" s="1501"/>
      <c r="G2" s="1501"/>
      <c r="H2" s="1500" t="s">
        <v>1801</v>
      </c>
      <c r="I2" s="1502"/>
    </row>
    <row r="3" spans="1:9" ht="60" customHeight="1">
      <c r="A3" s="1494"/>
      <c r="B3" s="1495"/>
      <c r="C3" s="1496"/>
      <c r="D3" s="1503" t="s">
        <v>1802</v>
      </c>
      <c r="E3" s="1504"/>
      <c r="F3" s="1505" t="s">
        <v>1803</v>
      </c>
      <c r="G3" s="1504"/>
      <c r="H3" s="1506" t="s">
        <v>1804</v>
      </c>
      <c r="I3" s="1507"/>
    </row>
    <row r="4" spans="1:9" ht="60.75" thickBot="1">
      <c r="A4" s="1494"/>
      <c r="B4" s="1495"/>
      <c r="C4" s="1496"/>
      <c r="D4" s="509" t="s">
        <v>1805</v>
      </c>
      <c r="E4" s="510" t="s">
        <v>1806</v>
      </c>
      <c r="F4" s="511" t="s">
        <v>1805</v>
      </c>
      <c r="G4" s="510" t="s">
        <v>1806</v>
      </c>
      <c r="H4" s="509" t="s">
        <v>1805</v>
      </c>
      <c r="I4" s="512" t="s">
        <v>1807</v>
      </c>
    </row>
    <row r="5" spans="1:9" ht="15.75" customHeight="1" thickBot="1">
      <c r="A5" s="1497"/>
      <c r="B5" s="1498"/>
      <c r="C5" s="1499"/>
      <c r="D5" s="513" t="s">
        <v>1923</v>
      </c>
      <c r="E5" s="513" t="s">
        <v>1926</v>
      </c>
      <c r="F5" s="513" t="s">
        <v>1929</v>
      </c>
      <c r="G5" s="513" t="s">
        <v>1932</v>
      </c>
      <c r="H5" s="513" t="s">
        <v>1935</v>
      </c>
      <c r="I5" s="514" t="s">
        <v>1938</v>
      </c>
    </row>
    <row r="6" spans="1:9" ht="38.25" customHeight="1" thickBot="1">
      <c r="A6" s="1508" t="s">
        <v>1808</v>
      </c>
      <c r="B6" s="1509"/>
      <c r="C6" s="1509"/>
      <c r="D6" s="1509"/>
      <c r="E6" s="1509"/>
      <c r="F6" s="1509"/>
      <c r="G6" s="1509"/>
      <c r="H6" s="1509"/>
      <c r="I6" s="1510"/>
    </row>
    <row r="7" spans="1:9" ht="33.75" customHeight="1" thickBot="1">
      <c r="A7" s="515" t="s">
        <v>1923</v>
      </c>
      <c r="B7" s="1511" t="s">
        <v>1809</v>
      </c>
      <c r="C7" s="1512"/>
      <c r="D7" s="516"/>
      <c r="E7" s="516"/>
      <c r="F7" s="516"/>
      <c r="G7" s="516"/>
      <c r="H7" s="516"/>
      <c r="I7" s="517"/>
    </row>
    <row r="8" spans="1:9" ht="33.75" customHeight="1" thickBot="1">
      <c r="A8" s="515" t="s">
        <v>1926</v>
      </c>
      <c r="B8" s="1513" t="s">
        <v>1810</v>
      </c>
      <c r="C8" s="1514"/>
      <c r="D8" s="518"/>
      <c r="E8" s="518"/>
      <c r="F8" s="518"/>
      <c r="G8" s="518"/>
      <c r="H8" s="518"/>
      <c r="I8" s="519"/>
    </row>
    <row r="9" spans="1:9" ht="33" customHeight="1" thickBot="1">
      <c r="A9" s="515" t="s">
        <v>1929</v>
      </c>
      <c r="B9" s="1513" t="s">
        <v>1811</v>
      </c>
      <c r="C9" s="1514"/>
      <c r="D9" s="516"/>
      <c r="E9" s="516"/>
      <c r="F9" s="516"/>
      <c r="G9" s="516"/>
      <c r="H9" s="516"/>
      <c r="I9" s="517"/>
    </row>
    <row r="10" spans="1:9" ht="31.5" customHeight="1" thickBot="1">
      <c r="A10" s="515" t="s">
        <v>1932</v>
      </c>
      <c r="B10" s="1513" t="s">
        <v>1812</v>
      </c>
      <c r="C10" s="1514"/>
      <c r="D10" s="518"/>
      <c r="E10" s="518"/>
      <c r="F10" s="518"/>
      <c r="G10" s="518"/>
      <c r="H10" s="518"/>
      <c r="I10" s="519"/>
    </row>
  </sheetData>
  <sheetProtection/>
  <mergeCells count="12">
    <mergeCell ref="B10:C10"/>
    <mergeCell ref="A6:I6"/>
    <mergeCell ref="B7:C7"/>
    <mergeCell ref="B8:C8"/>
    <mergeCell ref="B9:C9"/>
    <mergeCell ref="C1:I1"/>
    <mergeCell ref="A2:C5"/>
    <mergeCell ref="D2:G2"/>
    <mergeCell ref="H2:I2"/>
    <mergeCell ref="D3:E3"/>
    <mergeCell ref="F3:G3"/>
    <mergeCell ref="H3:I3"/>
  </mergeCells>
  <printOptions/>
  <pageMargins left="0.7" right="0.48" top="0.75" bottom="0.75" header="0.3" footer="0.3"/>
  <pageSetup horizontalDpi="600" verticalDpi="600" orientation="landscape" paperSize="9" scale="80" r:id="rId1"/>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A1:O72"/>
  <sheetViews>
    <sheetView view="pageBreakPreview" zoomScale="85" zoomScaleSheetLayoutView="85" zoomScalePageLayoutView="0" workbookViewId="0" topLeftCell="A1">
      <selection activeCell="A1" sqref="A1"/>
    </sheetView>
  </sheetViews>
  <sheetFormatPr defaultColWidth="9.140625" defaultRowHeight="15"/>
  <cols>
    <col min="1" max="1" width="11.28125" style="503" customWidth="1"/>
    <col min="2" max="2" width="17.57421875" style="503" customWidth="1"/>
    <col min="3" max="3" width="21.7109375" style="503" customWidth="1"/>
    <col min="4" max="4" width="16.28125" style="503" customWidth="1"/>
    <col min="5" max="5" width="15.7109375" style="503" customWidth="1"/>
    <col min="6" max="6" width="16.00390625" style="503" customWidth="1"/>
    <col min="7" max="7" width="4.28125" style="503" bestFit="1" customWidth="1"/>
    <col min="8" max="8" width="7.140625" style="503" customWidth="1"/>
    <col min="9" max="9" width="4.28125" style="503" bestFit="1" customWidth="1"/>
    <col min="10" max="10" width="7.421875" style="503" customWidth="1"/>
    <col min="11" max="11" width="3.57421875" style="503" customWidth="1"/>
    <col min="12" max="12" width="11.57421875" style="503" customWidth="1"/>
    <col min="13" max="13" width="4.28125" style="503" bestFit="1" customWidth="1"/>
    <col min="14" max="14" width="9.140625" style="503" customWidth="1"/>
    <col min="15" max="15" width="4.28125" style="503" bestFit="1" customWidth="1"/>
    <col min="16" max="16" width="9.140625" style="503" customWidth="1"/>
    <col min="17" max="17" width="4.28125" style="503" bestFit="1" customWidth="1"/>
    <col min="18" max="18" width="9.00390625" style="503" customWidth="1"/>
    <col min="19" max="19" width="4.28125" style="503" bestFit="1" customWidth="1"/>
    <col min="20" max="20" width="9.00390625" style="503" customWidth="1"/>
    <col min="21" max="21" width="4.28125" style="503" bestFit="1" customWidth="1"/>
    <col min="22" max="22" width="5.8515625" style="503" customWidth="1"/>
    <col min="23" max="23" width="4.28125" style="503" bestFit="1" customWidth="1"/>
    <col min="24" max="24" width="6.7109375" style="503" customWidth="1"/>
    <col min="25" max="25" width="4.28125" style="503" bestFit="1" customWidth="1"/>
    <col min="26" max="26" width="6.7109375" style="503" customWidth="1"/>
    <col min="27" max="27" width="4.28125" style="503" bestFit="1" customWidth="1"/>
    <col min="28" max="28" width="7.7109375" style="503" customWidth="1"/>
    <col min="29" max="29" width="4.28125" style="503" bestFit="1" customWidth="1"/>
    <col min="30" max="30" width="7.140625" style="503" customWidth="1"/>
    <col min="31" max="16384" width="9.140625" style="503" customWidth="1"/>
  </cols>
  <sheetData>
    <row r="1" spans="1:6" s="460" customFormat="1" ht="17.25">
      <c r="A1" s="455"/>
      <c r="B1" s="456"/>
      <c r="C1" s="457"/>
      <c r="D1" s="457"/>
      <c r="E1" s="459" t="s">
        <v>1604</v>
      </c>
      <c r="F1" s="520"/>
    </row>
    <row r="2" spans="1:6" s="460" customFormat="1" ht="17.25">
      <c r="A2" s="462"/>
      <c r="B2" s="463"/>
      <c r="C2" s="464"/>
      <c r="D2" s="464"/>
      <c r="E2" s="466" t="s">
        <v>1749</v>
      </c>
      <c r="F2" s="521"/>
    </row>
    <row r="3" spans="1:6" s="460" customFormat="1" ht="17.25">
      <c r="A3" s="468"/>
      <c r="B3" s="465"/>
      <c r="C3" s="469"/>
      <c r="D3" s="469"/>
      <c r="E3" s="466" t="s">
        <v>1751</v>
      </c>
      <c r="F3" s="521"/>
    </row>
    <row r="4" spans="1:6" s="460" customFormat="1" ht="18" thickBot="1">
      <c r="A4" s="471" t="s">
        <v>1813</v>
      </c>
      <c r="B4" s="472"/>
      <c r="C4" s="473"/>
      <c r="D4" s="473"/>
      <c r="E4" s="474" t="s">
        <v>1754</v>
      </c>
      <c r="F4" s="522"/>
    </row>
    <row r="5" spans="1:6" s="460" customFormat="1" ht="17.25">
      <c r="A5" s="476"/>
      <c r="B5" s="458"/>
      <c r="C5" s="458"/>
      <c r="D5" s="458"/>
      <c r="E5" s="458"/>
      <c r="F5" s="520"/>
    </row>
    <row r="6" spans="1:6" s="460" customFormat="1" ht="17.25">
      <c r="A6" s="478"/>
      <c r="B6" s="465"/>
      <c r="C6" s="465"/>
      <c r="D6" s="465"/>
      <c r="E6" s="465"/>
      <c r="F6" s="521"/>
    </row>
    <row r="7" spans="1:8" s="460" customFormat="1" ht="18" thickBot="1">
      <c r="A7" s="480"/>
      <c r="B7" s="481"/>
      <c r="C7" s="481"/>
      <c r="D7" s="481"/>
      <c r="E7" s="481"/>
      <c r="F7" s="523" t="s">
        <v>1755</v>
      </c>
      <c r="G7" s="524"/>
      <c r="H7" s="524"/>
    </row>
    <row r="8" spans="1:8" s="460" customFormat="1" ht="17.25">
      <c r="A8" s="1484" t="s">
        <v>1756</v>
      </c>
      <c r="B8" s="1487" t="s">
        <v>1814</v>
      </c>
      <c r="C8" s="1487" t="s">
        <v>1815</v>
      </c>
      <c r="D8" s="1487" t="s">
        <v>1816</v>
      </c>
      <c r="E8" s="1487" t="s">
        <v>1817</v>
      </c>
      <c r="F8" s="1515" t="s">
        <v>1818</v>
      </c>
      <c r="G8" s="524"/>
      <c r="H8" s="524"/>
    </row>
    <row r="9" spans="1:8" s="460" customFormat="1" ht="17.25">
      <c r="A9" s="1485"/>
      <c r="B9" s="1488"/>
      <c r="C9" s="1488"/>
      <c r="D9" s="1488"/>
      <c r="E9" s="1488"/>
      <c r="F9" s="1516"/>
      <c r="G9" s="524"/>
      <c r="H9" s="524"/>
    </row>
    <row r="10" spans="1:8" s="460" customFormat="1" ht="17.25">
      <c r="A10" s="1486"/>
      <c r="B10" s="1489"/>
      <c r="C10" s="1489"/>
      <c r="D10" s="1489"/>
      <c r="E10" s="1489"/>
      <c r="F10" s="1517"/>
      <c r="G10" s="524"/>
      <c r="H10" s="524"/>
    </row>
    <row r="11" spans="1:8" s="487" customFormat="1" ht="17.25">
      <c r="A11" s="484">
        <v>1</v>
      </c>
      <c r="B11" s="485">
        <v>2</v>
      </c>
      <c r="C11" s="485">
        <f>B11+1</f>
        <v>3</v>
      </c>
      <c r="D11" s="485">
        <v>4</v>
      </c>
      <c r="E11" s="486">
        <v>5</v>
      </c>
      <c r="F11" s="525">
        <f>E11+1</f>
        <v>6</v>
      </c>
      <c r="G11" s="526"/>
      <c r="H11" s="526"/>
    </row>
    <row r="12" spans="1:8" s="460" customFormat="1" ht="17.25">
      <c r="A12" s="488" t="s">
        <v>1600</v>
      </c>
      <c r="B12" s="489"/>
      <c r="C12" s="490"/>
      <c r="D12" s="490"/>
      <c r="E12" s="489"/>
      <c r="F12" s="527"/>
      <c r="G12" s="524"/>
      <c r="H12" s="524"/>
    </row>
    <row r="13" spans="1:8" s="460" customFormat="1" ht="17.25">
      <c r="A13" s="488" t="s">
        <v>1601</v>
      </c>
      <c r="B13" s="489"/>
      <c r="C13" s="490"/>
      <c r="D13" s="490"/>
      <c r="E13" s="489"/>
      <c r="F13" s="527"/>
      <c r="G13" s="524"/>
      <c r="H13" s="524"/>
    </row>
    <row r="14" spans="1:8" s="460" customFormat="1" ht="17.25">
      <c r="A14" s="488" t="s">
        <v>1611</v>
      </c>
      <c r="B14" s="489"/>
      <c r="C14" s="490"/>
      <c r="D14" s="490"/>
      <c r="E14" s="489"/>
      <c r="F14" s="527"/>
      <c r="G14" s="524"/>
      <c r="H14" s="524"/>
    </row>
    <row r="15" spans="1:8" s="460" customFormat="1" ht="17.25">
      <c r="A15" s="488" t="s">
        <v>1612</v>
      </c>
      <c r="B15" s="492"/>
      <c r="C15" s="490"/>
      <c r="D15" s="490"/>
      <c r="E15" s="493"/>
      <c r="F15" s="527"/>
      <c r="G15" s="524"/>
      <c r="H15" s="524"/>
    </row>
    <row r="16" spans="1:8" s="460" customFormat="1" ht="17.25">
      <c r="A16" s="488" t="s">
        <v>1765</v>
      </c>
      <c r="B16" s="489"/>
      <c r="C16" s="494" t="s">
        <v>1766</v>
      </c>
      <c r="D16" s="494"/>
      <c r="E16" s="493"/>
      <c r="F16" s="528"/>
      <c r="G16" s="524"/>
      <c r="H16" s="524"/>
    </row>
    <row r="17" spans="1:8" s="460" customFormat="1" ht="17.25">
      <c r="A17" s="488" t="s">
        <v>1767</v>
      </c>
      <c r="B17" s="489"/>
      <c r="C17" s="494" t="s">
        <v>1766</v>
      </c>
      <c r="D17" s="494"/>
      <c r="E17" s="494"/>
      <c r="F17" s="527"/>
      <c r="G17" s="524"/>
      <c r="H17" s="524"/>
    </row>
    <row r="18" spans="1:8" s="460" customFormat="1" ht="17.25">
      <c r="A18" s="488" t="s">
        <v>1768</v>
      </c>
      <c r="B18" s="489"/>
      <c r="C18" s="494" t="s">
        <v>1766</v>
      </c>
      <c r="D18" s="494"/>
      <c r="E18" s="494"/>
      <c r="F18" s="527"/>
      <c r="G18" s="524"/>
      <c r="H18" s="524"/>
    </row>
    <row r="19" spans="1:8" s="460" customFormat="1" ht="17.25">
      <c r="A19" s="488" t="s">
        <v>1769</v>
      </c>
      <c r="B19" s="489"/>
      <c r="C19" s="494" t="s">
        <v>1766</v>
      </c>
      <c r="D19" s="494"/>
      <c r="E19" s="494"/>
      <c r="F19" s="527"/>
      <c r="G19" s="524"/>
      <c r="H19" s="524"/>
    </row>
    <row r="20" spans="1:8" s="460" customFormat="1" ht="17.25">
      <c r="A20" s="488" t="s">
        <v>1770</v>
      </c>
      <c r="B20" s="489"/>
      <c r="C20" s="494" t="s">
        <v>1766</v>
      </c>
      <c r="D20" s="494"/>
      <c r="E20" s="494"/>
      <c r="F20" s="527"/>
      <c r="G20" s="524"/>
      <c r="H20" s="524"/>
    </row>
    <row r="21" spans="1:8" s="460" customFormat="1" ht="18" thickBot="1">
      <c r="A21" s="488" t="s">
        <v>1766</v>
      </c>
      <c r="B21" s="489"/>
      <c r="C21" s="494" t="s">
        <v>1766</v>
      </c>
      <c r="D21" s="494"/>
      <c r="E21" s="494"/>
      <c r="F21" s="527"/>
      <c r="G21" s="524"/>
      <c r="H21" s="524"/>
    </row>
    <row r="22" spans="1:8" s="460" customFormat="1" ht="18" thickBot="1">
      <c r="A22" s="496" t="s">
        <v>1766</v>
      </c>
      <c r="B22" s="497"/>
      <c r="C22" s="498" t="s">
        <v>1771</v>
      </c>
      <c r="D22" s="498"/>
      <c r="E22" s="497"/>
      <c r="F22" s="529"/>
      <c r="G22" s="524"/>
      <c r="H22" s="524"/>
    </row>
    <row r="23" spans="7:15" s="500" customFormat="1" ht="17.25">
      <c r="G23" s="530"/>
      <c r="H23" s="530"/>
      <c r="N23" s="501"/>
      <c r="O23" s="501"/>
    </row>
    <row r="24" spans="1:15" s="500" customFormat="1" ht="17.25">
      <c r="A24" s="500" t="s">
        <v>1772</v>
      </c>
      <c r="N24" s="501"/>
      <c r="O24" s="501"/>
    </row>
    <row r="25" spans="1:15" s="500" customFormat="1" ht="17.25">
      <c r="A25" s="502" t="s">
        <v>1773</v>
      </c>
      <c r="N25" s="501"/>
      <c r="O25" s="501"/>
    </row>
    <row r="26" spans="1:15" s="500" customFormat="1" ht="17.25">
      <c r="A26" s="500">
        <v>2</v>
      </c>
      <c r="B26" s="503" t="s">
        <v>1819</v>
      </c>
      <c r="N26" s="501"/>
      <c r="O26" s="501"/>
    </row>
    <row r="27" spans="2:7" ht="17.25">
      <c r="B27" s="503" t="s">
        <v>1820</v>
      </c>
      <c r="G27" s="500"/>
    </row>
    <row r="28" spans="2:7" ht="17.25">
      <c r="B28" s="503" t="s">
        <v>1821</v>
      </c>
      <c r="G28" s="500"/>
    </row>
    <row r="29" ht="17.25">
      <c r="B29" s="503" t="s">
        <v>1822</v>
      </c>
    </row>
    <row r="30" ht="17.25">
      <c r="B30" s="503" t="s">
        <v>1823</v>
      </c>
    </row>
    <row r="31" ht="17.25">
      <c r="B31" s="503" t="s">
        <v>1824</v>
      </c>
    </row>
    <row r="32" spans="1:2" ht="17.25">
      <c r="A32" s="503">
        <v>3</v>
      </c>
      <c r="B32" s="503" t="s">
        <v>1825</v>
      </c>
    </row>
    <row r="33" ht="17.25">
      <c r="B33" s="503" t="s">
        <v>1826</v>
      </c>
    </row>
    <row r="34" ht="17.25">
      <c r="B34" s="531" t="s">
        <v>1827</v>
      </c>
    </row>
    <row r="35" ht="17.25">
      <c r="B35" s="531" t="s">
        <v>1828</v>
      </c>
    </row>
    <row r="36" ht="17.25">
      <c r="B36" s="531" t="s">
        <v>1829</v>
      </c>
    </row>
    <row r="37" ht="17.25">
      <c r="B37" s="531" t="s">
        <v>1830</v>
      </c>
    </row>
    <row r="38" ht="17.25">
      <c r="B38" s="531" t="s">
        <v>1831</v>
      </c>
    </row>
    <row r="39" ht="17.25">
      <c r="B39" s="531" t="s">
        <v>1832</v>
      </c>
    </row>
    <row r="40" ht="17.25">
      <c r="B40" s="531" t="s">
        <v>1833</v>
      </c>
    </row>
    <row r="41" ht="17.25">
      <c r="B41" s="531" t="s">
        <v>1834</v>
      </c>
    </row>
    <row r="42" ht="17.25">
      <c r="B42" s="531" t="s">
        <v>1835</v>
      </c>
    </row>
    <row r="43" ht="17.25">
      <c r="B43" s="531" t="s">
        <v>1836</v>
      </c>
    </row>
    <row r="44" spans="1:2" ht="17.25">
      <c r="A44" s="503">
        <v>4</v>
      </c>
      <c r="B44" s="503" t="s">
        <v>1837</v>
      </c>
    </row>
    <row r="45" ht="17.25">
      <c r="B45" s="503" t="s">
        <v>1838</v>
      </c>
    </row>
    <row r="46" spans="1:2" ht="17.25">
      <c r="A46" s="503">
        <v>5</v>
      </c>
      <c r="B46" s="503" t="s">
        <v>1839</v>
      </c>
    </row>
    <row r="47" ht="17.25">
      <c r="B47" s="503" t="s">
        <v>1840</v>
      </c>
    </row>
    <row r="48" ht="17.25">
      <c r="B48" s="503" t="s">
        <v>1841</v>
      </c>
    </row>
    <row r="49" ht="17.25">
      <c r="B49" s="503" t="s">
        <v>1842</v>
      </c>
    </row>
    <row r="50" ht="17.25">
      <c r="B50" s="503" t="s">
        <v>1843</v>
      </c>
    </row>
    <row r="51" spans="1:2" ht="17.25">
      <c r="A51" s="503">
        <v>6</v>
      </c>
      <c r="B51" s="503" t="s">
        <v>1844</v>
      </c>
    </row>
    <row r="52" ht="17.25">
      <c r="B52" s="503" t="s">
        <v>1845</v>
      </c>
    </row>
    <row r="62" spans="4:6" ht="17.25">
      <c r="D62" s="532"/>
      <c r="E62" s="531"/>
      <c r="F62" s="531"/>
    </row>
    <row r="63" spans="4:6" ht="17.25">
      <c r="D63" s="532"/>
      <c r="E63" s="531"/>
      <c r="F63" s="531"/>
    </row>
    <row r="64" spans="4:6" ht="17.25">
      <c r="D64" s="532"/>
      <c r="E64" s="531"/>
      <c r="F64" s="531"/>
    </row>
    <row r="65" spans="4:6" ht="17.25">
      <c r="D65" s="532"/>
      <c r="E65" s="531"/>
      <c r="F65" s="531"/>
    </row>
    <row r="66" spans="4:6" ht="17.25">
      <c r="D66" s="532"/>
      <c r="E66" s="531"/>
      <c r="F66" s="531"/>
    </row>
    <row r="67" spans="4:6" ht="17.25">
      <c r="D67" s="532"/>
      <c r="E67" s="531"/>
      <c r="F67" s="531"/>
    </row>
    <row r="68" spans="4:6" ht="17.25">
      <c r="D68" s="531"/>
      <c r="E68" s="531"/>
      <c r="F68" s="531"/>
    </row>
    <row r="69" spans="4:6" ht="17.25">
      <c r="D69" s="531"/>
      <c r="E69" s="531"/>
      <c r="F69" s="531"/>
    </row>
    <row r="70" spans="4:6" ht="17.25">
      <c r="D70" s="531"/>
      <c r="E70" s="531"/>
      <c r="F70" s="531"/>
    </row>
    <row r="71" spans="4:6" ht="17.25">
      <c r="D71" s="531"/>
      <c r="E71" s="531"/>
      <c r="F71" s="531"/>
    </row>
    <row r="72" spans="3:6" ht="17.25">
      <c r="C72" s="531"/>
      <c r="D72" s="531"/>
      <c r="E72" s="531"/>
      <c r="F72" s="531"/>
    </row>
  </sheetData>
  <sheetProtection/>
  <mergeCells count="6">
    <mergeCell ref="F8:F10"/>
    <mergeCell ref="A8:A10"/>
    <mergeCell ref="B8:B10"/>
    <mergeCell ref="C8:C10"/>
    <mergeCell ref="D8:D10"/>
    <mergeCell ref="E8:E10"/>
  </mergeCells>
  <printOptions/>
  <pageMargins left="0.7" right="0.32" top="0.45" bottom="0.75" header="0.3" footer="0.3"/>
  <pageSetup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sheetPr>
    <tabColor theme="1"/>
  </sheetPr>
  <dimension ref="A2:B11"/>
  <sheetViews>
    <sheetView zoomScalePageLayoutView="0" workbookViewId="0" topLeftCell="A1">
      <selection activeCell="A5" sqref="A5"/>
    </sheetView>
  </sheetViews>
  <sheetFormatPr defaultColWidth="9.140625" defaultRowHeight="15"/>
  <cols>
    <col min="1" max="1" width="10.00390625" style="370" customWidth="1"/>
    <col min="2" max="16384" width="9.140625" style="370" customWidth="1"/>
  </cols>
  <sheetData>
    <row r="2" ht="14.25">
      <c r="A2" s="369" t="s">
        <v>11</v>
      </c>
    </row>
    <row r="3" ht="14.25">
      <c r="A3" s="369"/>
    </row>
    <row r="5" spans="1:2" ht="14.25">
      <c r="A5" s="370" t="s">
        <v>10</v>
      </c>
      <c r="B5" s="370" t="s">
        <v>12</v>
      </c>
    </row>
    <row r="6" ht="14.25">
      <c r="B6" s="370" t="s">
        <v>1132</v>
      </c>
    </row>
    <row r="7" ht="14.25">
      <c r="B7" s="370" t="s">
        <v>14</v>
      </c>
    </row>
    <row r="8" ht="14.25">
      <c r="B8" s="370" t="s">
        <v>15</v>
      </c>
    </row>
    <row r="9" ht="14.25">
      <c r="B9" s="370" t="s">
        <v>16</v>
      </c>
    </row>
    <row r="11" ht="14.25">
      <c r="A11" s="370" t="s">
        <v>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pageSetUpPr fitToPage="1"/>
  </sheetPr>
  <dimension ref="A1:M53"/>
  <sheetViews>
    <sheetView view="pageBreakPreview" zoomScale="50" zoomScaleNormal="50" zoomScaleSheetLayoutView="50" zoomScalePageLayoutView="0" workbookViewId="0" topLeftCell="A1">
      <selection activeCell="B1" sqref="B1"/>
    </sheetView>
  </sheetViews>
  <sheetFormatPr defaultColWidth="35.00390625" defaultRowHeight="15"/>
  <cols>
    <col min="1" max="1" width="5.7109375" style="535" bestFit="1" customWidth="1"/>
    <col min="2" max="2" width="24.7109375" style="533" customWidth="1"/>
    <col min="3" max="3" width="7.140625" style="533" customWidth="1"/>
    <col min="4" max="4" width="32.28125" style="533" customWidth="1"/>
    <col min="5" max="5" width="87.28125" style="533" customWidth="1"/>
    <col min="6" max="6" width="11.57421875" style="534" customWidth="1"/>
    <col min="7" max="7" width="14.8515625" style="534" customWidth="1"/>
    <col min="8" max="8" width="10.140625" style="534" customWidth="1"/>
    <col min="9" max="9" width="12.8515625" style="534" customWidth="1"/>
    <col min="10" max="10" width="22.7109375" style="534" customWidth="1"/>
    <col min="11" max="13" width="22.7109375" style="533" customWidth="1"/>
    <col min="14" max="254" width="11.421875" style="533" customWidth="1"/>
    <col min="255" max="255" width="13.28125" style="533" customWidth="1"/>
    <col min="256" max="16384" width="35.00390625" style="533" customWidth="1"/>
  </cols>
  <sheetData>
    <row r="1" spans="1:10" s="614" customFormat="1" ht="69.75" customHeight="1">
      <c r="A1" s="619"/>
      <c r="B1" s="618" t="s">
        <v>1901</v>
      </c>
      <c r="C1" s="617"/>
      <c r="D1" s="617" t="s">
        <v>1900</v>
      </c>
      <c r="E1" s="617"/>
      <c r="F1" s="617"/>
      <c r="G1" s="616"/>
      <c r="H1" s="615"/>
      <c r="I1" s="615"/>
      <c r="J1" s="615"/>
    </row>
    <row r="2" spans="1:10" s="604" customFormat="1" ht="29.25" customHeight="1">
      <c r="A2" s="611"/>
      <c r="B2" s="613" t="s">
        <v>1899</v>
      </c>
      <c r="D2" s="609"/>
      <c r="E2" s="612"/>
      <c r="F2" s="607"/>
      <c r="G2" s="607"/>
      <c r="H2" s="605"/>
      <c r="I2" s="605"/>
      <c r="J2" s="605"/>
    </row>
    <row r="3" spans="1:10" s="604" customFormat="1" ht="27.75" customHeight="1">
      <c r="A3" s="611"/>
      <c r="B3" s="610" t="s">
        <v>1898</v>
      </c>
      <c r="D3" s="609"/>
      <c r="E3" s="608"/>
      <c r="F3" s="607"/>
      <c r="G3" s="606"/>
      <c r="H3" s="605"/>
      <c r="I3" s="605"/>
      <c r="J3" s="605"/>
    </row>
    <row r="4" spans="1:13" ht="38.25" customHeight="1" thickBot="1">
      <c r="A4" s="540"/>
      <c r="B4" s="603"/>
      <c r="C4" s="538"/>
      <c r="D4" s="602"/>
      <c r="E4" s="602"/>
      <c r="F4" s="601"/>
      <c r="G4" s="539"/>
      <c r="H4" s="539"/>
      <c r="I4" s="539"/>
      <c r="J4" s="539"/>
      <c r="K4" s="538"/>
      <c r="L4" s="538"/>
      <c r="M4" s="538"/>
    </row>
    <row r="5" spans="1:13" ht="15.75" customHeight="1">
      <c r="A5" s="600"/>
      <c r="B5" s="599"/>
      <c r="C5" s="598"/>
      <c r="D5" s="598"/>
      <c r="E5" s="598"/>
      <c r="F5" s="1526" t="s">
        <v>1897</v>
      </c>
      <c r="G5" s="1527"/>
      <c r="H5" s="1527"/>
      <c r="I5" s="1527"/>
      <c r="J5" s="1528"/>
      <c r="K5" s="1529" t="s">
        <v>1896</v>
      </c>
      <c r="L5" s="1532" t="s">
        <v>1895</v>
      </c>
      <c r="M5" s="1518" t="s">
        <v>1894</v>
      </c>
    </row>
    <row r="6" spans="1:13" ht="67.5" customHeight="1">
      <c r="A6" s="594"/>
      <c r="B6" s="593"/>
      <c r="C6" s="592"/>
      <c r="D6" s="592"/>
      <c r="E6" s="592"/>
      <c r="F6" s="1520" t="s">
        <v>1893</v>
      </c>
      <c r="G6" s="1521"/>
      <c r="H6" s="1520" t="s">
        <v>1892</v>
      </c>
      <c r="I6" s="1521"/>
      <c r="J6" s="1522" t="s">
        <v>1891</v>
      </c>
      <c r="K6" s="1530"/>
      <c r="L6" s="1533"/>
      <c r="M6" s="1519"/>
    </row>
    <row r="7" spans="1:13" ht="49.5" customHeight="1">
      <c r="A7" s="594"/>
      <c r="B7" s="593"/>
      <c r="C7" s="592"/>
      <c r="D7" s="592"/>
      <c r="E7" s="592"/>
      <c r="F7" s="597" t="s">
        <v>1890</v>
      </c>
      <c r="G7" s="596" t="s">
        <v>1889</v>
      </c>
      <c r="H7" s="595" t="s">
        <v>1890</v>
      </c>
      <c r="I7" s="595" t="s">
        <v>1889</v>
      </c>
      <c r="J7" s="1523"/>
      <c r="K7" s="1531"/>
      <c r="L7" s="1523"/>
      <c r="M7" s="1519"/>
    </row>
    <row r="8" spans="1:13" ht="20.25" customHeight="1">
      <c r="A8" s="594"/>
      <c r="B8" s="593"/>
      <c r="C8" s="592"/>
      <c r="D8" s="592"/>
      <c r="E8" s="592"/>
      <c r="F8" s="591" t="s">
        <v>1923</v>
      </c>
      <c r="G8" s="591" t="s">
        <v>1926</v>
      </c>
      <c r="H8" s="590" t="s">
        <v>1929</v>
      </c>
      <c r="I8" s="590" t="s">
        <v>1932</v>
      </c>
      <c r="J8" s="590" t="s">
        <v>1935</v>
      </c>
      <c r="K8" s="589"/>
      <c r="L8" s="588" t="s">
        <v>1938</v>
      </c>
      <c r="M8" s="587" t="s">
        <v>1941</v>
      </c>
    </row>
    <row r="9" spans="1:13" s="574" customFormat="1" ht="81.75" customHeight="1">
      <c r="A9" s="586" t="s">
        <v>1923</v>
      </c>
      <c r="B9" s="585" t="s">
        <v>1888</v>
      </c>
      <c r="C9" s="584"/>
      <c r="D9" s="584"/>
      <c r="E9" s="583"/>
      <c r="F9" s="582"/>
      <c r="G9" s="581"/>
      <c r="H9" s="580"/>
      <c r="I9" s="579"/>
      <c r="J9" s="578"/>
      <c r="K9" s="577"/>
      <c r="L9" s="576"/>
      <c r="M9" s="575" t="s">
        <v>1887</v>
      </c>
    </row>
    <row r="10" spans="1:13" ht="30" customHeight="1">
      <c r="A10" s="563" t="s">
        <v>1926</v>
      </c>
      <c r="B10" s="562" t="s">
        <v>1886</v>
      </c>
      <c r="C10" s="560"/>
      <c r="D10" s="560"/>
      <c r="E10" s="559"/>
      <c r="F10" s="557"/>
      <c r="G10" s="556"/>
      <c r="H10" s="557"/>
      <c r="I10" s="556"/>
      <c r="J10" s="565"/>
      <c r="K10" s="566"/>
      <c r="L10" s="553"/>
      <c r="M10" s="564"/>
    </row>
    <row r="11" spans="1:13" ht="30" customHeight="1">
      <c r="A11" s="563" t="s">
        <v>1885</v>
      </c>
      <c r="B11" s="1534" t="s">
        <v>1863</v>
      </c>
      <c r="C11" s="1535"/>
      <c r="D11" s="1535"/>
      <c r="E11" s="1536"/>
      <c r="F11" s="557"/>
      <c r="G11" s="556"/>
      <c r="H11" s="571"/>
      <c r="I11" s="570"/>
      <c r="J11" s="568"/>
      <c r="K11" s="566"/>
      <c r="L11" s="567"/>
      <c r="M11" s="564"/>
    </row>
    <row r="12" spans="1:13" ht="30" customHeight="1">
      <c r="A12" s="563" t="s">
        <v>1884</v>
      </c>
      <c r="B12" s="1534" t="s">
        <v>1861</v>
      </c>
      <c r="C12" s="1535"/>
      <c r="D12" s="1535"/>
      <c r="E12" s="1536"/>
      <c r="F12" s="557"/>
      <c r="G12" s="556"/>
      <c r="H12" s="571"/>
      <c r="I12" s="570"/>
      <c r="J12" s="568"/>
      <c r="K12" s="566"/>
      <c r="L12" s="567"/>
      <c r="M12" s="564"/>
    </row>
    <row r="13" spans="1:13" ht="30" customHeight="1">
      <c r="A13" s="563" t="s">
        <v>1929</v>
      </c>
      <c r="B13" s="562"/>
      <c r="C13" s="560" t="s">
        <v>1883</v>
      </c>
      <c r="D13" s="560"/>
      <c r="E13" s="559"/>
      <c r="F13" s="557"/>
      <c r="G13" s="556"/>
      <c r="H13" s="557"/>
      <c r="I13" s="556"/>
      <c r="J13" s="568"/>
      <c r="K13" s="566"/>
      <c r="L13" s="567"/>
      <c r="M13" s="564"/>
    </row>
    <row r="14" spans="1:13" ht="15" customHeight="1">
      <c r="A14" s="563" t="s">
        <v>1932</v>
      </c>
      <c r="B14" s="562"/>
      <c r="C14" s="560"/>
      <c r="D14" s="560" t="s">
        <v>1882</v>
      </c>
      <c r="E14" s="559"/>
      <c r="F14" s="571"/>
      <c r="G14" s="570"/>
      <c r="H14" s="557"/>
      <c r="I14" s="556"/>
      <c r="J14" s="568"/>
      <c r="K14" s="566"/>
      <c r="L14" s="567"/>
      <c r="M14" s="564"/>
    </row>
    <row r="15" spans="1:13" ht="15" customHeight="1">
      <c r="A15" s="563" t="s">
        <v>1935</v>
      </c>
      <c r="B15" s="562"/>
      <c r="C15" s="560"/>
      <c r="D15" s="560" t="s">
        <v>1881</v>
      </c>
      <c r="E15" s="559"/>
      <c r="F15" s="571"/>
      <c r="G15" s="570"/>
      <c r="H15" s="557"/>
      <c r="I15" s="556"/>
      <c r="J15" s="568"/>
      <c r="K15" s="566"/>
      <c r="L15" s="567"/>
      <c r="M15" s="564"/>
    </row>
    <row r="16" spans="1:13" ht="15" customHeight="1">
      <c r="A16" s="563" t="s">
        <v>1938</v>
      </c>
      <c r="B16" s="562"/>
      <c r="C16" s="560"/>
      <c r="D16" s="560" t="s">
        <v>1880</v>
      </c>
      <c r="E16" s="559"/>
      <c r="F16" s="571"/>
      <c r="G16" s="570"/>
      <c r="H16" s="557"/>
      <c r="I16" s="556"/>
      <c r="J16" s="568"/>
      <c r="K16" s="566"/>
      <c r="L16" s="567"/>
      <c r="M16" s="564"/>
    </row>
    <row r="17" spans="1:13" ht="15" customHeight="1">
      <c r="A17" s="563" t="s">
        <v>1941</v>
      </c>
      <c r="B17" s="562"/>
      <c r="C17" s="560"/>
      <c r="D17" s="560" t="s">
        <v>1879</v>
      </c>
      <c r="E17" s="559"/>
      <c r="F17" s="571"/>
      <c r="G17" s="570"/>
      <c r="H17" s="557"/>
      <c r="I17" s="556"/>
      <c r="J17" s="568"/>
      <c r="K17" s="566"/>
      <c r="L17" s="567"/>
      <c r="M17" s="564"/>
    </row>
    <row r="18" spans="1:13" ht="30" customHeight="1">
      <c r="A18" s="563" t="s">
        <v>1944</v>
      </c>
      <c r="B18" s="562"/>
      <c r="C18" s="560" t="s">
        <v>1878</v>
      </c>
      <c r="D18" s="560"/>
      <c r="E18" s="559"/>
      <c r="F18" s="557"/>
      <c r="G18" s="556"/>
      <c r="H18" s="557"/>
      <c r="I18" s="556"/>
      <c r="J18" s="568"/>
      <c r="K18" s="566"/>
      <c r="L18" s="567"/>
      <c r="M18" s="564"/>
    </row>
    <row r="19" spans="1:13" ht="15" customHeight="1">
      <c r="A19" s="563" t="s">
        <v>1947</v>
      </c>
      <c r="B19" s="562"/>
      <c r="C19" s="560"/>
      <c r="D19" s="560" t="s">
        <v>1877</v>
      </c>
      <c r="E19" s="559"/>
      <c r="F19" s="571"/>
      <c r="G19" s="570"/>
      <c r="H19" s="557"/>
      <c r="I19" s="556"/>
      <c r="J19" s="568"/>
      <c r="K19" s="566"/>
      <c r="L19" s="567"/>
      <c r="M19" s="564"/>
    </row>
    <row r="20" spans="1:13" ht="15" customHeight="1">
      <c r="A20" s="563" t="s">
        <v>1950</v>
      </c>
      <c r="B20" s="562"/>
      <c r="C20" s="560"/>
      <c r="D20" s="560" t="s">
        <v>1876</v>
      </c>
      <c r="E20" s="559"/>
      <c r="F20" s="571"/>
      <c r="G20" s="570"/>
      <c r="H20" s="557"/>
      <c r="I20" s="556"/>
      <c r="J20" s="568"/>
      <c r="K20" s="566"/>
      <c r="L20" s="567"/>
      <c r="M20" s="564"/>
    </row>
    <row r="21" spans="1:13" ht="15" customHeight="1">
      <c r="A21" s="563" t="s">
        <v>1953</v>
      </c>
      <c r="B21" s="562"/>
      <c r="C21" s="560"/>
      <c r="D21" s="560" t="s">
        <v>1875</v>
      </c>
      <c r="E21" s="559"/>
      <c r="F21" s="571"/>
      <c r="G21" s="570"/>
      <c r="H21" s="557"/>
      <c r="I21" s="556"/>
      <c r="J21" s="568"/>
      <c r="K21" s="566"/>
      <c r="L21" s="567"/>
      <c r="M21" s="564"/>
    </row>
    <row r="22" spans="1:13" ht="30" customHeight="1">
      <c r="A22" s="563" t="s">
        <v>1956</v>
      </c>
      <c r="B22" s="562"/>
      <c r="C22" s="560" t="s">
        <v>1874</v>
      </c>
      <c r="D22" s="560"/>
      <c r="E22" s="559"/>
      <c r="F22" s="557"/>
      <c r="G22" s="556"/>
      <c r="H22" s="557"/>
      <c r="I22" s="556"/>
      <c r="J22" s="568"/>
      <c r="K22" s="566"/>
      <c r="L22" s="567"/>
      <c r="M22" s="564"/>
    </row>
    <row r="23" spans="1:13" ht="15" customHeight="1">
      <c r="A23" s="563" t="s">
        <v>1959</v>
      </c>
      <c r="B23" s="562"/>
      <c r="C23" s="560"/>
      <c r="D23" s="560" t="s">
        <v>1873</v>
      </c>
      <c r="E23" s="559"/>
      <c r="F23" s="571"/>
      <c r="G23" s="570"/>
      <c r="H23" s="557"/>
      <c r="I23" s="556"/>
      <c r="J23" s="568"/>
      <c r="K23" s="566"/>
      <c r="L23" s="567"/>
      <c r="M23" s="564"/>
    </row>
    <row r="24" spans="1:13" ht="15" customHeight="1">
      <c r="A24" s="563" t="s">
        <v>1962</v>
      </c>
      <c r="B24" s="562"/>
      <c r="C24" s="560"/>
      <c r="D24" s="560" t="s">
        <v>1872</v>
      </c>
      <c r="E24" s="559"/>
      <c r="F24" s="571"/>
      <c r="G24" s="570"/>
      <c r="H24" s="557"/>
      <c r="I24" s="556"/>
      <c r="J24" s="568"/>
      <c r="K24" s="566"/>
      <c r="L24" s="567"/>
      <c r="M24" s="564"/>
    </row>
    <row r="25" spans="1:13" ht="15" customHeight="1">
      <c r="A25" s="563" t="s">
        <v>1965</v>
      </c>
      <c r="B25" s="562"/>
      <c r="C25" s="560"/>
      <c r="D25" s="560" t="s">
        <v>1871</v>
      </c>
      <c r="E25" s="559"/>
      <c r="F25" s="571"/>
      <c r="G25" s="570"/>
      <c r="H25" s="557"/>
      <c r="I25" s="556"/>
      <c r="J25" s="568"/>
      <c r="K25" s="566"/>
      <c r="L25" s="567"/>
      <c r="M25" s="564"/>
    </row>
    <row r="26" spans="1:13" ht="15" customHeight="1">
      <c r="A26" s="563" t="s">
        <v>1968</v>
      </c>
      <c r="B26" s="562"/>
      <c r="C26" s="560"/>
      <c r="D26" s="560" t="s">
        <v>1870</v>
      </c>
      <c r="E26" s="559"/>
      <c r="F26" s="571"/>
      <c r="G26" s="570"/>
      <c r="H26" s="557"/>
      <c r="I26" s="556"/>
      <c r="J26" s="568"/>
      <c r="K26" s="566"/>
      <c r="L26" s="567"/>
      <c r="M26" s="564"/>
    </row>
    <row r="27" spans="1:13" ht="15" customHeight="1">
      <c r="A27" s="563" t="s">
        <v>1971</v>
      </c>
      <c r="B27" s="562"/>
      <c r="C27" s="560"/>
      <c r="D27" s="560" t="s">
        <v>1869</v>
      </c>
      <c r="E27" s="559"/>
      <c r="F27" s="571"/>
      <c r="G27" s="570"/>
      <c r="H27" s="557"/>
      <c r="I27" s="556"/>
      <c r="J27" s="568"/>
      <c r="K27" s="566"/>
      <c r="L27" s="567"/>
      <c r="M27" s="564"/>
    </row>
    <row r="28" spans="1:13" ht="15" customHeight="1">
      <c r="A28" s="563" t="s">
        <v>1974</v>
      </c>
      <c r="B28" s="562"/>
      <c r="C28" s="560"/>
      <c r="D28" s="560" t="s">
        <v>1868</v>
      </c>
      <c r="E28" s="559"/>
      <c r="F28" s="571"/>
      <c r="G28" s="570"/>
      <c r="H28" s="557"/>
      <c r="I28" s="556"/>
      <c r="J28" s="568"/>
      <c r="K28" s="566"/>
      <c r="L28" s="567"/>
      <c r="M28" s="564"/>
    </row>
    <row r="29" spans="1:13" ht="15" customHeight="1">
      <c r="A29" s="563" t="s">
        <v>1977</v>
      </c>
      <c r="B29" s="562"/>
      <c r="C29" s="560"/>
      <c r="D29" s="560" t="s">
        <v>1867</v>
      </c>
      <c r="E29" s="559"/>
      <c r="F29" s="571"/>
      <c r="G29" s="570"/>
      <c r="H29" s="557"/>
      <c r="I29" s="556"/>
      <c r="J29" s="568"/>
      <c r="K29" s="566"/>
      <c r="L29" s="567"/>
      <c r="M29" s="564"/>
    </row>
    <row r="30" spans="1:13" ht="15" customHeight="1">
      <c r="A30" s="563" t="s">
        <v>1979</v>
      </c>
      <c r="B30" s="562"/>
      <c r="C30" s="560"/>
      <c r="D30" s="560" t="s">
        <v>1866</v>
      </c>
      <c r="E30" s="559"/>
      <c r="F30" s="571"/>
      <c r="G30" s="570"/>
      <c r="H30" s="557"/>
      <c r="I30" s="556"/>
      <c r="J30" s="568"/>
      <c r="K30" s="566"/>
      <c r="L30" s="568"/>
      <c r="M30" s="573"/>
    </row>
    <row r="31" spans="1:13" ht="30" customHeight="1">
      <c r="A31" s="563" t="s">
        <v>1982</v>
      </c>
      <c r="B31" s="562" t="s">
        <v>1865</v>
      </c>
      <c r="C31" s="560"/>
      <c r="D31" s="560"/>
      <c r="E31" s="559"/>
      <c r="F31" s="569"/>
      <c r="G31" s="558"/>
      <c r="H31" s="557"/>
      <c r="I31" s="556"/>
      <c r="J31" s="565"/>
      <c r="K31" s="566"/>
      <c r="L31" s="572"/>
      <c r="M31" s="564"/>
    </row>
    <row r="32" spans="1:13" ht="30" customHeight="1">
      <c r="A32" s="563" t="s">
        <v>1864</v>
      </c>
      <c r="B32" s="1534" t="s">
        <v>1863</v>
      </c>
      <c r="C32" s="1535"/>
      <c r="D32" s="1535"/>
      <c r="E32" s="1536"/>
      <c r="F32" s="569"/>
      <c r="G32" s="558"/>
      <c r="H32" s="571"/>
      <c r="I32" s="570"/>
      <c r="J32" s="568"/>
      <c r="K32" s="566"/>
      <c r="L32" s="567"/>
      <c r="M32" s="564"/>
    </row>
    <row r="33" spans="1:13" ht="30" customHeight="1">
      <c r="A33" s="563" t="s">
        <v>1862</v>
      </c>
      <c r="B33" s="1534" t="s">
        <v>1861</v>
      </c>
      <c r="C33" s="1535"/>
      <c r="D33" s="1535"/>
      <c r="E33" s="1536"/>
      <c r="F33" s="569"/>
      <c r="G33" s="558"/>
      <c r="H33" s="571"/>
      <c r="I33" s="570"/>
      <c r="J33" s="568"/>
      <c r="K33" s="566"/>
      <c r="L33" s="567"/>
      <c r="M33" s="564"/>
    </row>
    <row r="34" spans="1:13" ht="30" customHeight="1">
      <c r="A34" s="563" t="s">
        <v>1985</v>
      </c>
      <c r="B34" s="562"/>
      <c r="C34" s="560" t="s">
        <v>1860</v>
      </c>
      <c r="D34" s="560"/>
      <c r="E34" s="559"/>
      <c r="F34" s="569"/>
      <c r="G34" s="558"/>
      <c r="H34" s="557"/>
      <c r="I34" s="556"/>
      <c r="J34" s="568"/>
      <c r="K34" s="566"/>
      <c r="L34" s="567"/>
      <c r="M34" s="564"/>
    </row>
    <row r="35" spans="1:13" ht="30" customHeight="1">
      <c r="A35" s="563" t="s">
        <v>1988</v>
      </c>
      <c r="B35" s="562"/>
      <c r="C35" s="560" t="s">
        <v>1859</v>
      </c>
      <c r="D35" s="560"/>
      <c r="E35" s="559"/>
      <c r="F35" s="569"/>
      <c r="G35" s="558"/>
      <c r="H35" s="557"/>
      <c r="I35" s="556"/>
      <c r="J35" s="568"/>
      <c r="K35" s="566"/>
      <c r="L35" s="567"/>
      <c r="M35" s="564"/>
    </row>
    <row r="36" spans="1:13" ht="30" customHeight="1">
      <c r="A36" s="563" t="s">
        <v>1991</v>
      </c>
      <c r="B36" s="562"/>
      <c r="C36" s="560" t="s">
        <v>1858</v>
      </c>
      <c r="D36" s="560"/>
      <c r="E36" s="559"/>
      <c r="F36" s="569"/>
      <c r="G36" s="558"/>
      <c r="H36" s="557"/>
      <c r="I36" s="556"/>
      <c r="J36" s="568"/>
      <c r="K36" s="566"/>
      <c r="L36" s="567"/>
      <c r="M36" s="564"/>
    </row>
    <row r="37" spans="1:13" ht="30" customHeight="1">
      <c r="A37" s="563" t="s">
        <v>1994</v>
      </c>
      <c r="B37" s="562" t="s">
        <v>1857</v>
      </c>
      <c r="C37" s="560"/>
      <c r="D37" s="560"/>
      <c r="E37" s="559"/>
      <c r="F37" s="557"/>
      <c r="G37" s="558"/>
      <c r="H37" s="557"/>
      <c r="I37" s="556"/>
      <c r="J37" s="556"/>
      <c r="K37" s="566"/>
      <c r="L37" s="553"/>
      <c r="M37" s="564"/>
    </row>
    <row r="38" spans="1:13" ht="45" customHeight="1">
      <c r="A38" s="563" t="s">
        <v>1997</v>
      </c>
      <c r="B38" s="562"/>
      <c r="C38" s="1524" t="s">
        <v>1856</v>
      </c>
      <c r="D38" s="1524"/>
      <c r="E38" s="1525"/>
      <c r="F38" s="557"/>
      <c r="G38" s="558"/>
      <c r="H38" s="557"/>
      <c r="I38" s="556"/>
      <c r="J38" s="565"/>
      <c r="K38" s="554">
        <v>0</v>
      </c>
      <c r="L38" s="553"/>
      <c r="M38" s="564"/>
    </row>
    <row r="39" spans="1:13" ht="30" customHeight="1">
      <c r="A39" s="563" t="s">
        <v>2000</v>
      </c>
      <c r="B39" s="562"/>
      <c r="C39" s="560" t="s">
        <v>1855</v>
      </c>
      <c r="D39" s="560"/>
      <c r="E39" s="559"/>
      <c r="F39" s="557"/>
      <c r="G39" s="558"/>
      <c r="H39" s="557"/>
      <c r="I39" s="556"/>
      <c r="J39" s="556"/>
      <c r="K39" s="554"/>
      <c r="L39" s="553"/>
      <c r="M39" s="564"/>
    </row>
    <row r="40" spans="1:13" ht="30" customHeight="1">
      <c r="A40" s="563" t="s">
        <v>2003</v>
      </c>
      <c r="B40" s="562"/>
      <c r="C40" s="560"/>
      <c r="D40" s="560" t="s">
        <v>1854</v>
      </c>
      <c r="E40" s="559"/>
      <c r="F40" s="557"/>
      <c r="G40" s="558"/>
      <c r="H40" s="557"/>
      <c r="I40" s="556"/>
      <c r="J40" s="555"/>
      <c r="K40" s="554">
        <v>0.25</v>
      </c>
      <c r="L40" s="553"/>
      <c r="M40" s="564"/>
    </row>
    <row r="41" spans="1:13" ht="30" customHeight="1">
      <c r="A41" s="563" t="s">
        <v>2006</v>
      </c>
      <c r="B41" s="562"/>
      <c r="C41" s="560"/>
      <c r="D41" s="560" t="s">
        <v>1853</v>
      </c>
      <c r="E41" s="559"/>
      <c r="F41" s="557"/>
      <c r="G41" s="558"/>
      <c r="H41" s="557"/>
      <c r="I41" s="556"/>
      <c r="J41" s="555"/>
      <c r="K41" s="554">
        <v>1</v>
      </c>
      <c r="L41" s="553"/>
      <c r="M41" s="564"/>
    </row>
    <row r="42" spans="1:13" ht="30" customHeight="1">
      <c r="A42" s="563" t="s">
        <v>2009</v>
      </c>
      <c r="B42" s="562"/>
      <c r="C42" s="560"/>
      <c r="D42" s="560" t="s">
        <v>1852</v>
      </c>
      <c r="E42" s="559"/>
      <c r="F42" s="557"/>
      <c r="G42" s="558"/>
      <c r="H42" s="557"/>
      <c r="I42" s="556"/>
      <c r="J42" s="555"/>
      <c r="K42" s="554">
        <v>1.6</v>
      </c>
      <c r="L42" s="553"/>
      <c r="M42" s="564"/>
    </row>
    <row r="43" spans="1:13" ht="30" customHeight="1">
      <c r="A43" s="563" t="s">
        <v>2012</v>
      </c>
      <c r="B43" s="562"/>
      <c r="C43" s="560" t="s">
        <v>1851</v>
      </c>
      <c r="D43" s="560"/>
      <c r="E43" s="559"/>
      <c r="F43" s="557"/>
      <c r="G43" s="558"/>
      <c r="H43" s="557"/>
      <c r="I43" s="556"/>
      <c r="J43" s="555"/>
      <c r="K43" s="554">
        <v>8</v>
      </c>
      <c r="L43" s="553"/>
      <c r="M43" s="564"/>
    </row>
    <row r="44" spans="1:13" ht="30" customHeight="1">
      <c r="A44" s="563" t="s">
        <v>2015</v>
      </c>
      <c r="B44" s="562"/>
      <c r="C44" s="560" t="s">
        <v>1850</v>
      </c>
      <c r="D44" s="560"/>
      <c r="E44" s="559"/>
      <c r="F44" s="557"/>
      <c r="G44" s="558"/>
      <c r="H44" s="557"/>
      <c r="I44" s="556"/>
      <c r="J44" s="555"/>
      <c r="K44" s="554">
        <v>12</v>
      </c>
      <c r="L44" s="553"/>
      <c r="M44" s="564"/>
    </row>
    <row r="45" spans="1:13" ht="30" customHeight="1">
      <c r="A45" s="563" t="s">
        <v>1849</v>
      </c>
      <c r="B45" s="562"/>
      <c r="C45" s="561" t="s">
        <v>1848</v>
      </c>
      <c r="D45" s="560"/>
      <c r="E45" s="559"/>
      <c r="F45" s="557"/>
      <c r="G45" s="558"/>
      <c r="H45" s="557"/>
      <c r="I45" s="556"/>
      <c r="J45" s="555"/>
      <c r="K45" s="554"/>
      <c r="L45" s="553"/>
      <c r="M45" s="552"/>
    </row>
    <row r="46" spans="1:13" ht="30" customHeight="1">
      <c r="A46" s="563">
        <v>340</v>
      </c>
      <c r="B46" s="562" t="s">
        <v>1847</v>
      </c>
      <c r="C46" s="561"/>
      <c r="D46" s="560"/>
      <c r="E46" s="559"/>
      <c r="F46" s="557"/>
      <c r="G46" s="558"/>
      <c r="H46" s="557"/>
      <c r="I46" s="556"/>
      <c r="J46" s="555"/>
      <c r="K46" s="554"/>
      <c r="L46" s="553"/>
      <c r="M46" s="552"/>
    </row>
    <row r="47" spans="1:13" ht="30" customHeight="1" thickBot="1">
      <c r="A47" s="551" t="s">
        <v>2024</v>
      </c>
      <c r="B47" s="550" t="s">
        <v>1846</v>
      </c>
      <c r="C47" s="549"/>
      <c r="D47" s="549"/>
      <c r="E47" s="548"/>
      <c r="F47" s="546"/>
      <c r="G47" s="547"/>
      <c r="H47" s="546"/>
      <c r="I47" s="545"/>
      <c r="J47" s="544"/>
      <c r="K47" s="543"/>
      <c r="L47" s="542"/>
      <c r="M47" s="541"/>
    </row>
    <row r="48" spans="1:13" ht="15">
      <c r="A48" s="540"/>
      <c r="B48" s="538"/>
      <c r="C48" s="538"/>
      <c r="D48" s="538"/>
      <c r="E48" s="538"/>
      <c r="F48" s="539"/>
      <c r="G48" s="539"/>
      <c r="H48" s="539"/>
      <c r="I48" s="539"/>
      <c r="J48" s="539"/>
      <c r="K48" s="538"/>
      <c r="L48" s="538"/>
      <c r="M48" s="538"/>
    </row>
    <row r="49" s="533" customFormat="1" ht="15">
      <c r="B49" s="537"/>
    </row>
    <row r="50" s="533" customFormat="1" ht="15">
      <c r="B50" s="536"/>
    </row>
    <row r="51" s="533" customFormat="1" ht="15">
      <c r="B51" s="536"/>
    </row>
    <row r="52" s="533" customFormat="1" ht="15">
      <c r="B52" s="536"/>
    </row>
    <row r="53" s="533" customFormat="1" ht="15">
      <c r="B53" s="536"/>
    </row>
  </sheetData>
  <sheetProtection/>
  <mergeCells count="12">
    <mergeCell ref="C38:E38"/>
    <mergeCell ref="F5:J5"/>
    <mergeCell ref="K5:K7"/>
    <mergeCell ref="L5:L7"/>
    <mergeCell ref="B11:E11"/>
    <mergeCell ref="B12:E12"/>
    <mergeCell ref="B32:E32"/>
    <mergeCell ref="B33:E33"/>
    <mergeCell ref="M5:M7"/>
    <mergeCell ref="F6:G6"/>
    <mergeCell ref="H6:I6"/>
    <mergeCell ref="J6:J7"/>
  </mergeCells>
  <printOptions horizontalCentered="1" verticalCentered="1"/>
  <pageMargins left="0" right="0" top="0.15748031496062992" bottom="0.31496062992125984" header="0" footer="0.15748031496062992"/>
  <pageSetup cellComments="asDisplayed" fitToHeight="1" fitToWidth="1" horizontalDpi="300" verticalDpi="300" orientation="landscape" paperSize="9" scale="43" r:id="rId3"/>
  <headerFooter alignWithMargins="0">
    <oddHeader>&amp;C&amp;40&amp;U&amp;A</oddHeader>
    <oddFooter>&amp;L&amp;F&amp;C&amp;A&amp;R&amp;D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HNB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Studija kvantitativnog učinka - obrasci</dc:title>
  <dc:subject/>
  <dc:creator>HNB</dc:creator>
  <cp:keywords/>
  <dc:description/>
  <cp:lastModifiedBy>Svjetlana Čolak</cp:lastModifiedBy>
  <dcterms:created xsi:type="dcterms:W3CDTF">2012-02-13T12:41:14Z</dcterms:created>
  <dcterms:modified xsi:type="dcterms:W3CDTF">2012-03-20T12:27:03Z</dcterms:modified>
  <cp:category/>
  <cp:version/>
  <cp:contentType/>
  <cp:contentStatus/>
</cp:coreProperties>
</file>