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36F947B-745B-425F-92C4-525D9A740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 2023" sheetId="1" r:id="rId1"/>
    <sheet name="January 2023" sheetId="37" r:id="rId2"/>
    <sheet name="February 2023" sheetId="38" r:id="rId3"/>
    <sheet name="March 2023" sheetId="39" r:id="rId4"/>
    <sheet name="April 2023" sheetId="40" r:id="rId5"/>
    <sheet name="May 2023" sheetId="41" r:id="rId6"/>
    <sheet name="June 2023" sheetId="43" r:id="rId7"/>
    <sheet name="July 2023" sheetId="44" r:id="rId8"/>
    <sheet name="August 2023" sheetId="45" r:id="rId9"/>
    <sheet name="September 2023" sheetId="46" r:id="rId10"/>
    <sheet name="October 2023" sheetId="47" r:id="rId11"/>
    <sheet name="November 2023" sheetId="48" r:id="rId12"/>
    <sheet name="2023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27" l="1"/>
  <c r="M51" i="27"/>
  <c r="M50" i="27"/>
  <c r="M40" i="27"/>
  <c r="M41" i="27"/>
  <c r="M42" i="27" s="1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15" i="27"/>
  <c r="M7" i="27"/>
  <c r="M6" i="27"/>
  <c r="E74" i="48"/>
  <c r="E73" i="48"/>
  <c r="E50" i="48"/>
  <c r="E51" i="48" s="1"/>
  <c r="E81" i="48" s="1"/>
  <c r="E24" i="48"/>
  <c r="E25" i="48" s="1"/>
  <c r="E80" i="48" s="1"/>
  <c r="L52" i="27"/>
  <c r="L51" i="27"/>
  <c r="L50" i="27"/>
  <c r="L42" i="27"/>
  <c r="L41" i="27"/>
  <c r="L40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15" i="27"/>
  <c r="L7" i="27"/>
  <c r="L6" i="27"/>
  <c r="E73" i="47"/>
  <c r="E74" i="47" s="1"/>
  <c r="E50" i="47"/>
  <c r="E51" i="47" s="1"/>
  <c r="E81" i="47" s="1"/>
  <c r="E24" i="47"/>
  <c r="E25" i="47" s="1"/>
  <c r="E80" i="47" s="1"/>
  <c r="K52" i="27"/>
  <c r="K51" i="27"/>
  <c r="K50" i="27"/>
  <c r="K40" i="27"/>
  <c r="K41" i="27"/>
  <c r="K42" i="27" s="1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15" i="27"/>
  <c r="K7" i="27"/>
  <c r="K6" i="27"/>
  <c r="E73" i="46"/>
  <c r="E74" i="46" s="1"/>
  <c r="E50" i="46"/>
  <c r="E51" i="46" s="1"/>
  <c r="E81" i="46" s="1"/>
  <c r="E24" i="46"/>
  <c r="E25" i="46" s="1"/>
  <c r="E80" i="46" l="1"/>
  <c r="J52" i="27"/>
  <c r="J51" i="27"/>
  <c r="J50" i="27"/>
  <c r="J42" i="27"/>
  <c r="J41" i="27"/>
  <c r="J40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7" i="27"/>
  <c r="J6" i="27"/>
  <c r="E73" i="45"/>
  <c r="E74" i="45" s="1"/>
  <c r="E50" i="45"/>
  <c r="E51" i="45" s="1"/>
  <c r="E81" i="45" s="1"/>
  <c r="E24" i="45"/>
  <c r="E25" i="45" s="1"/>
  <c r="E80" i="45" s="1"/>
  <c r="I52" i="27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E74" i="44"/>
  <c r="E73" i="44"/>
  <c r="E50" i="44"/>
  <c r="E51" i="44" s="1"/>
  <c r="E81" i="44" s="1"/>
  <c r="E24" i="44"/>
  <c r="E25" i="44" s="1"/>
  <c r="E80" i="44" s="1"/>
  <c r="H52" i="27"/>
  <c r="H51" i="27"/>
  <c r="H50" i="27"/>
  <c r="H42" i="27"/>
  <c r="H41" i="27"/>
  <c r="H40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H6" i="27"/>
  <c r="E73" i="43"/>
  <c r="E74" i="43" s="1"/>
  <c r="E50" i="43"/>
  <c r="E51" i="43" s="1"/>
  <c r="E81" i="43" s="1"/>
  <c r="E24" i="43"/>
  <c r="E25" i="43" s="1"/>
  <c r="E80" i="43" s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5" i="41"/>
  <c r="E80" i="41" s="1"/>
  <c r="E24" i="41"/>
  <c r="F52" i="27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3" i="40"/>
  <c r="E74" i="40" s="1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3" i="39"/>
  <c r="E74" i="39" s="1"/>
  <c r="E50" i="39"/>
  <c r="E51" i="39" s="1"/>
  <c r="E81" i="39" s="1"/>
  <c r="E24" i="39"/>
  <c r="E25" i="39" s="1"/>
  <c r="E80" i="39" s="1"/>
  <c r="D52" i="27" l="1"/>
  <c r="D51" i="27"/>
  <c r="D50" i="27"/>
  <c r="D40" i="27"/>
  <c r="D41" i="27"/>
  <c r="D42" i="27" s="1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73" i="38"/>
  <c r="E74" i="38" s="1"/>
  <c r="E50" i="38"/>
  <c r="E51" i="38" s="1"/>
  <c r="E81" i="38" s="1"/>
  <c r="E24" i="38"/>
  <c r="E25" i="38" s="1"/>
  <c r="E80" i="38" s="1"/>
  <c r="C42" i="27" l="1"/>
  <c r="C16" i="27" l="1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N33" i="27" l="1"/>
  <c r="N8" i="27"/>
  <c r="M33" i="27" l="1"/>
  <c r="M8" i="27"/>
  <c r="L33" i="27" l="1"/>
  <c r="L8" i="27"/>
  <c r="K33" i="27" l="1"/>
  <c r="K8" i="27"/>
  <c r="J8" i="27" l="1"/>
  <c r="J33" i="27" l="1"/>
  <c r="I33" i="27"/>
  <c r="I8" i="27"/>
  <c r="H33" i="27"/>
  <c r="H8" i="27"/>
  <c r="G33" i="27"/>
  <c r="G8" i="27"/>
  <c r="F8" i="27"/>
  <c r="F33" i="27"/>
  <c r="E33" i="27"/>
  <c r="E8" i="27"/>
  <c r="D33" i="27"/>
  <c r="D8" i="27"/>
  <c r="N53" i="27"/>
  <c r="M53" i="27"/>
  <c r="L53" i="27"/>
  <c r="K53" i="27"/>
  <c r="N43" i="27"/>
  <c r="M43" i="27"/>
  <c r="L43" i="27"/>
  <c r="K43" i="27"/>
  <c r="E73" i="37"/>
  <c r="E50" i="37"/>
  <c r="C7" i="27" s="1"/>
  <c r="E24" i="37"/>
  <c r="C6" i="27" l="1"/>
  <c r="C8" i="27" s="1"/>
  <c r="I53" i="27"/>
  <c r="G53" i="27"/>
  <c r="E53" i="27"/>
  <c r="D53" i="27"/>
  <c r="E25" i="37"/>
  <c r="E51" i="37"/>
  <c r="E81" i="37" s="1"/>
  <c r="E74" i="37"/>
  <c r="C33" i="27"/>
  <c r="O31" i="27"/>
  <c r="O19" i="27"/>
  <c r="O23" i="27"/>
  <c r="O27" i="27"/>
  <c r="O16" i="27"/>
  <c r="O20" i="27"/>
  <c r="O28" i="27"/>
  <c r="O32" i="27"/>
  <c r="O17" i="27"/>
  <c r="O21" i="27"/>
  <c r="O25" i="27"/>
  <c r="O29" i="27"/>
  <c r="O18" i="27"/>
  <c r="O22" i="27"/>
  <c r="O30" i="27"/>
  <c r="J43" i="27"/>
  <c r="J53" i="27"/>
  <c r="H53" i="27"/>
  <c r="O15" i="27"/>
  <c r="O24" i="27"/>
  <c r="O26" i="27"/>
  <c r="C41" i="27" l="1"/>
  <c r="C52" i="27"/>
  <c r="C51" i="27"/>
  <c r="C50" i="27"/>
  <c r="E80" i="37"/>
  <c r="F53" i="27"/>
  <c r="I43" i="27"/>
  <c r="E43" i="27"/>
  <c r="C40" i="27"/>
  <c r="H43" i="27"/>
  <c r="G43" i="27"/>
  <c r="O33" i="27"/>
  <c r="F43" i="27"/>
  <c r="D43" i="27"/>
  <c r="C53" i="27" l="1"/>
  <c r="C43" i="27"/>
  <c r="P29" i="27"/>
  <c r="P25" i="27"/>
  <c r="P21" i="27"/>
  <c r="P17" i="27"/>
  <c r="P28" i="27"/>
  <c r="P24" i="27"/>
  <c r="P20" i="27"/>
  <c r="P16" i="27"/>
  <c r="P31" i="27"/>
  <c r="P32" i="27"/>
  <c r="P27" i="27"/>
  <c r="P19" i="27"/>
  <c r="P26" i="27"/>
  <c r="P22" i="27"/>
  <c r="P18" i="27"/>
  <c r="P23" i="27"/>
  <c r="P30" i="27"/>
  <c r="P15" i="27"/>
  <c r="P33" i="27" l="1"/>
</calcChain>
</file>

<file path=xl/sharedStrings.xml><?xml version="1.0" encoding="utf-8"?>
<sst xmlns="http://schemas.openxmlformats.org/spreadsheetml/2006/main" count="1531" uniqueCount="120">
  <si>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</si>
  <si>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</si>
  <si>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</si>
  <si>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</si>
  <si>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</si>
  <si>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</si>
  <si>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</si>
  <si>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</si>
  <si>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</si>
  <si>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</si>
  <si>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</si>
  <si>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</si>
  <si>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</si>
  <si>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</si>
  <si>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</si>
  <si>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</si>
  <si>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</si>
  <si>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</si>
  <si>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</si>
  <si>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</si>
  <si>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</si>
  <si>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</si>
  <si>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</si>
  <si>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</si>
  <si>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</si>
  <si>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</si>
  <si>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</si>
  <si>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</si>
  <si>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</si>
  <si>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</si>
  <si>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</si>
  <si>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</si>
  <si>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</si>
  <si>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</si>
  <si>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</si>
  <si>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</si>
  <si>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</si>
  <si>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</si>
  <si>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</si>
  <si>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</si>
  <si>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</si>
  <si>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</si>
  <si>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</si>
  <si>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</si>
  <si>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</si>
  <si>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</si>
  <si>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</si>
  <si>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</si>
  <si>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</si>
  <si>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</si>
  <si>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</si>
  <si>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</si>
  <si>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</si>
  <si>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</si>
  <si>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</si>
  <si>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</si>
  <si>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</si>
  <si>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</si>
  <si>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</si>
  <si>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</si>
  <si>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</si>
  <si>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</si>
  <si>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</si>
  <si>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</si>
  <si>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</si>
  <si>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</si>
  <si>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</si>
  <si>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Purchased foreign cash in January 2023</t>
  </si>
  <si>
    <t>In EUR</t>
  </si>
  <si>
    <t>Total in million EUR</t>
  </si>
  <si>
    <t>Sold foreign cash in January 2023</t>
  </si>
  <si>
    <t>Total turnover of authorised exchange offices in January 2023</t>
  </si>
  <si>
    <t>in million EUR</t>
  </si>
  <si>
    <t>Redeemed cheques denominated in foreign currency in January 2023</t>
  </si>
  <si>
    <t>in EUR</t>
  </si>
  <si>
    <t>in EUR and in %</t>
  </si>
  <si>
    <t>other currencies</t>
  </si>
  <si>
    <t>other</t>
  </si>
  <si>
    <t>currencies</t>
  </si>
  <si>
    <t>Turnover of authorised exchange offices in 2023</t>
  </si>
  <si>
    <t>Purchased foreign cash in February 2023</t>
  </si>
  <si>
    <t>Sold foreign cash in February 2023</t>
  </si>
  <si>
    <t>Redeemed cheques denominated in foreign currency in February 2023</t>
  </si>
  <si>
    <t>Total turnover of authorised exchange offices in February 2023</t>
  </si>
  <si>
    <t>Purchased foreign cash in March 2023</t>
  </si>
  <si>
    <t>Sold foreign cash in March 2023</t>
  </si>
  <si>
    <t>Redeemed cheques denominated in foreign currency in March 2023</t>
  </si>
  <si>
    <t>Total turnover of authorised exchange offices in March 2023</t>
  </si>
  <si>
    <t>Purchased foreign cash in April 2023</t>
  </si>
  <si>
    <t>Sold foreign cash in April 2023</t>
  </si>
  <si>
    <t>Redeemed cheques denominated in foreign currency in April 2023</t>
  </si>
  <si>
    <t>Total turnover of authorised exchange offices in April 2023</t>
  </si>
  <si>
    <t>Purchased foreign cash in May 2023</t>
  </si>
  <si>
    <t>Sold foreign cash in May 2023</t>
  </si>
  <si>
    <t>Redeemed cheques denominated in foreign currency in May 2023</t>
  </si>
  <si>
    <t>Total turnover of authorised exchange offices in May 2023</t>
  </si>
  <si>
    <t>Purchased foreign cash in June 2023</t>
  </si>
  <si>
    <t>Sold foreign cash in June 2023</t>
  </si>
  <si>
    <t>Redeemed cheques denominated in foreign currency in June 2023</t>
  </si>
  <si>
    <t>Total turnover of authorised exchange offices in June 2023</t>
  </si>
  <si>
    <t>Purchased foreign cash in July 2023</t>
  </si>
  <si>
    <t>Sold foreign cash in July 2023</t>
  </si>
  <si>
    <t>Redeemed cheques denominated in foreign currency in July 2023</t>
  </si>
  <si>
    <t>Total turnover of authorised exchange offices in July 2023</t>
  </si>
  <si>
    <t>Purchased foreign cash in August 2023</t>
  </si>
  <si>
    <t>Sold foreign cash in August 2023</t>
  </si>
  <si>
    <t>Redeemed cheques denominated in foreign currency in August 2023</t>
  </si>
  <si>
    <t>Total turnover of authorised exchange offices in August 2023</t>
  </si>
  <si>
    <t>Purchased foreign cash in September 2023</t>
  </si>
  <si>
    <t>Sold foreign cash in September 2023</t>
  </si>
  <si>
    <t>Redeemed cheques denominated in foreign currency in September 2023</t>
  </si>
  <si>
    <t>Total turnover of authorised exchange offices in September 2023</t>
  </si>
  <si>
    <t>Purchased foreign cash in October 2023</t>
  </si>
  <si>
    <t>Sold foreign cash in October 2023</t>
  </si>
  <si>
    <t>Redeemed cheques denominated in foreign currency in October 2023</t>
  </si>
  <si>
    <t>Total turnover of authorised exchange offices in October 2023</t>
  </si>
  <si>
    <t>Purchased foreign cash in November 2023</t>
  </si>
  <si>
    <t>Sold foreign cash in November 2023</t>
  </si>
  <si>
    <t>Redeemed cheques denominated in foreign currency in November 2023</t>
  </si>
  <si>
    <t>Total turnover of authorised exchange offices in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</si>
</sst>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4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2023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'2023'!$C$6:$N$6</c:f>
              <c:numCache>
                <c:formatCode>#,##0.00</c:formatCode>
                <c:ptCount val="12"/>
                <c:pt idx="0">
                  <c:v>13138984</c:v>
                </c:pt>
                <c:pt idx="1">
                  <c:v>16718670</c:v>
                </c:pt>
                <c:pt idx="2">
                  <c:v>19174283</c:v>
                </c:pt>
                <c:pt idx="3">
                  <c:v>18189298</c:v>
                </c:pt>
                <c:pt idx="4">
                  <c:v>25033467</c:v>
                </c:pt>
                <c:pt idx="5">
                  <c:v>25858666</c:v>
                </c:pt>
                <c:pt idx="6">
                  <c:v>25116795</c:v>
                </c:pt>
                <c:pt idx="7">
                  <c:v>24552327</c:v>
                </c:pt>
                <c:pt idx="8">
                  <c:v>23896158</c:v>
                </c:pt>
                <c:pt idx="9">
                  <c:v>19046107</c:v>
                </c:pt>
                <c:pt idx="10">
                  <c:v>14719191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'2023'!$B$7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'2023'!$C$7:$N$7</c:f>
              <c:numCache>
                <c:formatCode>#,##0.00</c:formatCode>
                <c:ptCount val="12"/>
                <c:pt idx="0">
                  <c:v>2747586</c:v>
                </c:pt>
                <c:pt idx="1">
                  <c:v>2511086</c:v>
                </c:pt>
                <c:pt idx="2">
                  <c:v>3077494</c:v>
                </c:pt>
                <c:pt idx="3">
                  <c:v>2839470</c:v>
                </c:pt>
                <c:pt idx="4">
                  <c:v>2759093</c:v>
                </c:pt>
                <c:pt idx="5">
                  <c:v>3306301</c:v>
                </c:pt>
                <c:pt idx="6">
                  <c:v>3817588</c:v>
                </c:pt>
                <c:pt idx="7">
                  <c:v>3568360</c:v>
                </c:pt>
                <c:pt idx="8">
                  <c:v>3346413</c:v>
                </c:pt>
                <c:pt idx="9">
                  <c:v>2908772</c:v>
                </c:pt>
                <c:pt idx="10">
                  <c:v>2629865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56-4CE7-98F7-2467D02739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56-4CE7-98F7-2467D02739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56-4CE7-98F7-2467D02739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56-4CE7-98F7-2467D027396B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56-4CE7-98F7-2467D027396B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56-4CE7-98F7-2467D027396B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56-4CE7-98F7-2467D027396B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56-4CE7-98F7-2467D02739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'2023'!$D$40:$D$42</c:f>
              <c:numCache>
                <c:formatCode>0.00</c:formatCode>
                <c:ptCount val="3"/>
                <c:pt idx="0">
                  <c:v>56.028818046365224</c:v>
                </c:pt>
                <c:pt idx="1">
                  <c:v>23.693847181420296</c:v>
                </c:pt>
                <c:pt idx="2">
                  <c:v>20.277334772214481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56-4CE7-98F7-2467D02739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1F-496C-B6BA-698D1A9B53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1F-496C-B6BA-698D1A9B53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1F-496C-B6BA-698D1A9B53D0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1F-496C-B6BA-698D1A9B53D0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1F-496C-B6BA-698D1A9B53D0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1F-496C-B6BA-698D1A9B53D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'2023'!$E$50:$E$52</c:f>
              <c:numCache>
                <c:formatCode>#,##0.00</c:formatCode>
                <c:ptCount val="3"/>
                <c:pt idx="0">
                  <c:v>86.169670853703053</c:v>
                </c:pt>
                <c:pt idx="1">
                  <c:v>13.830329146296947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1F-496C-B6BA-698D1A9B53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72-4FC8-BD67-4937252FBD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72-4FC8-BD67-4937252FBD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72-4FC8-BD67-4937252FBD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72-4FC8-BD67-4937252FBD4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2-4FC8-BD67-4937252FBD4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72-4FC8-BD67-4937252FBD4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72-4FC8-BD67-4937252FBD4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72-4FC8-BD67-4937252FBD4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'2023'!$E$40:$E$42</c:f>
              <c:numCache>
                <c:formatCode>0.00</c:formatCode>
                <c:ptCount val="3"/>
                <c:pt idx="0">
                  <c:v>56.092248273025568</c:v>
                </c:pt>
                <c:pt idx="1">
                  <c:v>23.294431721116027</c:v>
                </c:pt>
                <c:pt idx="2">
                  <c:v>20.613320005858405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72-4FC8-BD67-4937252FBD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8-4236-84AD-D111E04F68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8-4236-84AD-D111E04F68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8-4236-84AD-D111E04F68C7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8-4236-84AD-D111E04F68C7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8-4236-84AD-D111E04F68C7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8-4236-84AD-D111E04F68C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'2023'!$F$50:$F$52</c:f>
              <c:numCache>
                <c:formatCode>#,##0.00</c:formatCode>
                <c:ptCount val="3"/>
                <c:pt idx="0">
                  <c:v>86.49721181954169</c:v>
                </c:pt>
                <c:pt idx="1">
                  <c:v>13.502788180458314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08-4236-84AD-D111E04F68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CD-44A8-A5D5-E0653660F2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CD-44A8-A5D5-E0653660F2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CD-44A8-A5D5-E0653660F2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CD-44A8-A5D5-E0653660F2AA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CD-44A8-A5D5-E0653660F2AA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CD-44A8-A5D5-E0653660F2AA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CD-44A8-A5D5-E0653660F2AA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CD-44A8-A5D5-E0653660F2A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'2023'!$F$40:$F$42</c:f>
              <c:numCache>
                <c:formatCode>0.00</c:formatCode>
                <c:ptCount val="3"/>
                <c:pt idx="0">
                  <c:v>50.418897578783508</c:v>
                </c:pt>
                <c:pt idx="1">
                  <c:v>24.447994290488154</c:v>
                </c:pt>
                <c:pt idx="2">
                  <c:v>25.133108130728338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CD-44A8-A5D5-E0653660F2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31-43F5-B3CA-9EE0C18192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31-43F5-B3CA-9EE0C18192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31-43F5-B3CA-9EE0C18192F8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1-43F5-B3CA-9EE0C18192F8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43F5-B3CA-9EE0C18192F8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1-43F5-B3CA-9EE0C18192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'2023'!$G$50:$G$52</c:f>
              <c:numCache>
                <c:formatCode>#,##0.00</c:formatCode>
                <c:ptCount val="3"/>
                <c:pt idx="0">
                  <c:v>90.072548192753743</c:v>
                </c:pt>
                <c:pt idx="1">
                  <c:v>9.9274518072462552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31-43F5-B3CA-9EE0C18192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A9-4039-AE4D-8D736C2A9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A9-4039-AE4D-8D736C2A9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A9-4039-AE4D-8D736C2A96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A9-4039-AE4D-8D736C2A965F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9-4039-AE4D-8D736C2A965F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A9-4039-AE4D-8D736C2A965F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A9-4039-AE4D-8D736C2A965F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A9-4039-AE4D-8D736C2A96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'2023'!$G$40:$G$42</c:f>
              <c:numCache>
                <c:formatCode>0.00</c:formatCode>
                <c:ptCount val="3"/>
                <c:pt idx="0">
                  <c:v>56.897705716925685</c:v>
                </c:pt>
                <c:pt idx="1">
                  <c:v>21.105457719619928</c:v>
                </c:pt>
                <c:pt idx="2">
                  <c:v>21.996836563454387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A9-4039-AE4D-8D736C2A96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50-4E25-9881-E3C28E91C5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50-4E25-9881-E3C28E91C5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50-4E25-9881-E3C28E91C54D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50-4E25-9881-E3C28E91C54D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50-4E25-9881-E3C28E91C54D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50-4E25-9881-E3C28E91C54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'2023'!$H$50:$H$52</c:f>
              <c:numCache>
                <c:formatCode>#,##0.00</c:formatCode>
                <c:ptCount val="3"/>
                <c:pt idx="0">
                  <c:v>88.663450227802414</c:v>
                </c:pt>
                <c:pt idx="1">
                  <c:v>11.336549772197582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50-4E25-9881-E3C28E91C5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32-4762-934F-67165D59F7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32-4762-934F-67165D59F7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32-4762-934F-67165D59F7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32-4762-934F-67165D59F7BF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32-4762-934F-67165D59F7BF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32-4762-934F-67165D59F7BF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32-4762-934F-67165D59F7BF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32-4762-934F-67165D59F7B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'2023'!$H$40:$H$42</c:f>
              <c:numCache>
                <c:formatCode>0.00</c:formatCode>
                <c:ptCount val="3"/>
                <c:pt idx="0">
                  <c:v>49.19716521537638</c:v>
                </c:pt>
                <c:pt idx="1">
                  <c:v>19.321033347989044</c:v>
                </c:pt>
                <c:pt idx="2">
                  <c:v>31.481801436634576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32-4762-934F-67165D59F7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05-4C69-B347-3868665EA9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05-4C69-B347-3868665EA9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05-4C69-B347-3868665EA95A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05-4C69-B347-3868665EA95A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05-4C69-B347-3868665EA95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05-4C69-B347-3868665EA95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'2023'!$I$50:$I$52</c:f>
              <c:numCache>
                <c:formatCode>#,##0.00</c:formatCode>
                <c:ptCount val="3"/>
                <c:pt idx="0">
                  <c:v>86.806050089265767</c:v>
                </c:pt>
                <c:pt idx="1">
                  <c:v>13.193949910734229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05-4C69-B347-3868665EA9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'2023'!$B$6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'2023'!$C$6:$N$6</c:f>
              <c:numCache>
                <c:formatCode>#,##0.00</c:formatCode>
                <c:ptCount val="12"/>
                <c:pt idx="0">
                  <c:v>13138984</c:v>
                </c:pt>
                <c:pt idx="1">
                  <c:v>16718670</c:v>
                </c:pt>
                <c:pt idx="2">
                  <c:v>19174283</c:v>
                </c:pt>
                <c:pt idx="3">
                  <c:v>18189298</c:v>
                </c:pt>
                <c:pt idx="4">
                  <c:v>25033467</c:v>
                </c:pt>
                <c:pt idx="5">
                  <c:v>25858666</c:v>
                </c:pt>
                <c:pt idx="6">
                  <c:v>25116795</c:v>
                </c:pt>
                <c:pt idx="7">
                  <c:v>24552327</c:v>
                </c:pt>
                <c:pt idx="8">
                  <c:v>23896158</c:v>
                </c:pt>
                <c:pt idx="9">
                  <c:v>19046107</c:v>
                </c:pt>
                <c:pt idx="10">
                  <c:v>14719191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'2023'!$B$7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'2023'!$C$7:$N$7</c:f>
              <c:numCache>
                <c:formatCode>#,##0.00</c:formatCode>
                <c:ptCount val="12"/>
                <c:pt idx="0">
                  <c:v>2747586</c:v>
                </c:pt>
                <c:pt idx="1">
                  <c:v>2511086</c:v>
                </c:pt>
                <c:pt idx="2">
                  <c:v>3077494</c:v>
                </c:pt>
                <c:pt idx="3">
                  <c:v>2839470</c:v>
                </c:pt>
                <c:pt idx="4">
                  <c:v>2759093</c:v>
                </c:pt>
                <c:pt idx="5">
                  <c:v>3306301</c:v>
                </c:pt>
                <c:pt idx="6">
                  <c:v>3817588</c:v>
                </c:pt>
                <c:pt idx="7">
                  <c:v>3568360</c:v>
                </c:pt>
                <c:pt idx="8">
                  <c:v>3346413</c:v>
                </c:pt>
                <c:pt idx="9">
                  <c:v>2908772</c:v>
                </c:pt>
                <c:pt idx="10">
                  <c:v>2629865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E1-40C7-BE76-F4DB0A422B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E1-40C7-BE76-F4DB0A422B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E1-40C7-BE76-F4DB0A422B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E1-40C7-BE76-F4DB0A422B4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E1-40C7-BE76-F4DB0A422B4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E1-40C7-BE76-F4DB0A422B4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E1-40C7-BE76-F4DB0A422B4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E1-40C7-BE76-F4DB0A422B4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'2023'!$I$40:$I$42</c:f>
              <c:numCache>
                <c:formatCode>0.00</c:formatCode>
                <c:ptCount val="3"/>
                <c:pt idx="0">
                  <c:v>50.739101642499165</c:v>
                </c:pt>
                <c:pt idx="1">
                  <c:v>17.850593185277184</c:v>
                </c:pt>
                <c:pt idx="2">
                  <c:v>31.410305172223651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E1-40C7-BE76-F4DB0A422B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2-42D4-B953-E2B0A97DF9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2-42D4-B953-E2B0A97DF9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2-42D4-B953-E2B0A97DF995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02-42D4-B953-E2B0A97DF995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02-42D4-B953-E2B0A97DF995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02-42D4-B953-E2B0A97DF99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'2023'!$J$50:$J$52</c:f>
              <c:numCache>
                <c:formatCode>#,##0.00</c:formatCode>
                <c:ptCount val="3"/>
                <c:pt idx="0">
                  <c:v>87.31055183680256</c:v>
                </c:pt>
                <c:pt idx="1">
                  <c:v>12.689448163197437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02-42D4-B953-E2B0A97DF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21-409A-B198-31DFC7EE66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21-409A-B198-31DFC7EE66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21-409A-B198-31DFC7EE66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21-409A-B198-31DFC7EE663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21-409A-B198-31DFC7EE663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21-409A-B198-31DFC7EE6634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21-409A-B198-31DFC7EE663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21-409A-B198-31DFC7EE663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'2023'!$J$40:$J$42</c:f>
              <c:numCache>
                <c:formatCode>0.00</c:formatCode>
                <c:ptCount val="3"/>
                <c:pt idx="0">
                  <c:v>53.530968144554933</c:v>
                </c:pt>
                <c:pt idx="1">
                  <c:v>16.033772574617398</c:v>
                </c:pt>
                <c:pt idx="2">
                  <c:v>30.435259280827669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21-409A-B198-31DFC7EE6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EF-444E-B608-FA731F15F0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EF-444E-B608-FA731F15F0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EF-444E-B608-FA731F15F088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EF-444E-B608-FA731F15F088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EF-444E-B608-FA731F15F088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EF-444E-B608-FA731F15F08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'2023'!$K$50:$K$52</c:f>
              <c:numCache>
                <c:formatCode>#,##0.00</c:formatCode>
                <c:ptCount val="3"/>
                <c:pt idx="0">
                  <c:v>87.716236474156574</c:v>
                </c:pt>
                <c:pt idx="1">
                  <c:v>12.28376352584343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EF-444E-B608-FA731F15F0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E-4FDD-8AEC-C106405F76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E-4FDD-8AEC-C106405F76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E-4FDD-8AEC-C106405F76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E-4FDD-8AEC-C106405F767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E-4FDD-8AEC-C106405F767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0E-4FDD-8AEC-C106405F767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0E-4FDD-8AEC-C106405F767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0E-4FDD-8AEC-C106405F767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'2023'!$K$40:$K$42</c:f>
              <c:numCache>
                <c:formatCode>0.00</c:formatCode>
                <c:ptCount val="3"/>
                <c:pt idx="0">
                  <c:v>59.323505112641541</c:v>
                </c:pt>
                <c:pt idx="1">
                  <c:v>14.775018848257751</c:v>
                </c:pt>
                <c:pt idx="2">
                  <c:v>25.901476039100707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E-4FDD-8AEC-C106405F7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October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96-46FB-AE62-74A13D2008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96-46FB-AE62-74A13D2008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96-46FB-AE62-74A13D2008FD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96-46FB-AE62-74A13D2008FD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96-46FB-AE62-74A13D2008FD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96-46FB-AE62-74A13D2008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'2023'!$L$50:$L$52</c:f>
              <c:numCache>
                <c:formatCode>#,##0.00</c:formatCode>
                <c:ptCount val="3"/>
                <c:pt idx="0">
                  <c:v>86.751136273627381</c:v>
                </c:pt>
                <c:pt idx="1">
                  <c:v>13.248863726372621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96-46FB-AE62-74A13D2008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October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22-41FD-BE8E-ED3FA60B68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22-41FD-BE8E-ED3FA60B68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22-41FD-BE8E-ED3FA60B68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22-41FD-BE8E-ED3FA60B683F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22-41FD-BE8E-ED3FA60B683F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22-41FD-BE8E-ED3FA60B683F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22-41FD-BE8E-ED3FA60B683F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22-41FD-BE8E-ED3FA60B683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'2023'!$L$40:$L$42</c:f>
              <c:numCache>
                <c:formatCode>0.00</c:formatCode>
                <c:ptCount val="3"/>
                <c:pt idx="0">
                  <c:v>60.566564725772345</c:v>
                </c:pt>
                <c:pt idx="1">
                  <c:v>16.000689413956685</c:v>
                </c:pt>
                <c:pt idx="2">
                  <c:v>23.43274586027097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22-41FD-BE8E-ED3FA60B68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November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51-4723-970D-3E91A8A422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51-4723-970D-3E91A8A422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51-4723-970D-3E91A8A4220E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51-4723-970D-3E91A8A4220E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51-4723-970D-3E91A8A4220E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51-4723-970D-3E91A8A4220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'2023'!$M$50:$M$52</c:f>
              <c:numCache>
                <c:formatCode>#,##0.00</c:formatCode>
                <c:ptCount val="3"/>
                <c:pt idx="0">
                  <c:v>84.84145189225282</c:v>
                </c:pt>
                <c:pt idx="1">
                  <c:v>15.158548107747189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51-4723-970D-3E91A8A422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November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0-473D-B235-75AEE3A358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A0-473D-B235-75AEE3A358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A0-473D-B235-75AEE3A358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A0-473D-B235-75AEE3A3580B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A0-473D-B235-75AEE3A3580B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A0-473D-B235-75AEE3A3580B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A0-473D-B235-75AEE3A3580B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A0-473D-B235-75AEE3A358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'2023'!$M$40:$M$42</c:f>
              <c:numCache>
                <c:formatCode>0.00</c:formatCode>
                <c:ptCount val="3"/>
                <c:pt idx="0">
                  <c:v>52.30658083068036</c:v>
                </c:pt>
                <c:pt idx="1">
                  <c:v>20.762985605672146</c:v>
                </c:pt>
                <c:pt idx="2">
                  <c:v>26.930433563647494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A0-473D-B235-75AEE3A358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2023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'2023'!$B$40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'2023'!$C$40:$N$40</c:f>
              <c:numCache>
                <c:formatCode>0.00</c:formatCode>
                <c:ptCount val="12"/>
                <c:pt idx="0">
                  <c:v>49.505525736518329</c:v>
                </c:pt>
                <c:pt idx="1">
                  <c:v>56.028818046365224</c:v>
                </c:pt>
                <c:pt idx="2">
                  <c:v>56.092248273025568</c:v>
                </c:pt>
                <c:pt idx="3">
                  <c:v>50.418897578783508</c:v>
                </c:pt>
                <c:pt idx="4">
                  <c:v>56.897705716925685</c:v>
                </c:pt>
                <c:pt idx="5">
                  <c:v>49.19716521537638</c:v>
                </c:pt>
                <c:pt idx="6">
                  <c:v>50.739101642499165</c:v>
                </c:pt>
                <c:pt idx="7">
                  <c:v>53.530968144554933</c:v>
                </c:pt>
                <c:pt idx="8">
                  <c:v>59.323505112641541</c:v>
                </c:pt>
                <c:pt idx="9">
                  <c:v>60.566564725772345</c:v>
                </c:pt>
                <c:pt idx="10">
                  <c:v>52.30658083068036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'2023'!$B$41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'2023'!$C$41:$N$41</c:f>
              <c:numCache>
                <c:formatCode>0.00</c:formatCode>
                <c:ptCount val="12"/>
                <c:pt idx="0">
                  <c:v>23.720570267842586</c:v>
                </c:pt>
                <c:pt idx="1">
                  <c:v>23.693847181420296</c:v>
                </c:pt>
                <c:pt idx="2">
                  <c:v>23.294431721116027</c:v>
                </c:pt>
                <c:pt idx="3">
                  <c:v>24.447994290488154</c:v>
                </c:pt>
                <c:pt idx="4">
                  <c:v>21.105457719619928</c:v>
                </c:pt>
                <c:pt idx="5">
                  <c:v>19.321033347989044</c:v>
                </c:pt>
                <c:pt idx="6">
                  <c:v>17.850593185277184</c:v>
                </c:pt>
                <c:pt idx="7">
                  <c:v>16.033772574617398</c:v>
                </c:pt>
                <c:pt idx="8">
                  <c:v>14.775018848257751</c:v>
                </c:pt>
                <c:pt idx="9">
                  <c:v>16.000689413956685</c:v>
                </c:pt>
                <c:pt idx="10">
                  <c:v>20.762985605672146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'2023'!$B$42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'2023'!$C$42:$N$42</c:f>
              <c:numCache>
                <c:formatCode>0.00</c:formatCode>
                <c:ptCount val="12"/>
                <c:pt idx="0">
                  <c:v>26.773903995639085</c:v>
                </c:pt>
                <c:pt idx="1">
                  <c:v>20.277334772214481</c:v>
                </c:pt>
                <c:pt idx="2">
                  <c:v>20.613320005858405</c:v>
                </c:pt>
                <c:pt idx="3">
                  <c:v>25.133108130728338</c:v>
                </c:pt>
                <c:pt idx="4">
                  <c:v>21.996836563454387</c:v>
                </c:pt>
                <c:pt idx="5">
                  <c:v>31.481801436634576</c:v>
                </c:pt>
                <c:pt idx="6">
                  <c:v>31.410305172223651</c:v>
                </c:pt>
                <c:pt idx="7">
                  <c:v>30.435259280827669</c:v>
                </c:pt>
                <c:pt idx="8">
                  <c:v>25.901476039100707</c:v>
                </c:pt>
                <c:pt idx="9">
                  <c:v>23.43274586027097</c:v>
                </c:pt>
                <c:pt idx="10">
                  <c:v>26.930433563647494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2023'!$E$80</c:f>
              <c:numCache>
                <c:formatCode>#,##0.00</c:formatCode>
                <c:ptCount val="1"/>
                <c:pt idx="0">
                  <c:v>13.138984000000001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1-468C-B987-686A0DC57C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2023'!$E$80</c:f>
              <c:numCache>
                <c:formatCode>#,##0.00</c:formatCode>
                <c:ptCount val="1"/>
                <c:pt idx="0">
                  <c:v>16.718669999999999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2023'!$E$80</c:f>
              <c:numCache>
                <c:formatCode>#,##0.00</c:formatCode>
                <c:ptCount val="1"/>
                <c:pt idx="0">
                  <c:v>19.174282999999999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2023'!$E$80</c:f>
              <c:numCache>
                <c:formatCode>#,##0.00</c:formatCode>
                <c:ptCount val="1"/>
                <c:pt idx="0">
                  <c:v>18.189298000000001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2023'!$E$80</c:f>
              <c:numCache>
                <c:formatCode>#,##0.00</c:formatCode>
                <c:ptCount val="1"/>
                <c:pt idx="0">
                  <c:v>25.033467000000002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2023'!$E$80</c:f>
              <c:numCache>
                <c:formatCode>#,##0.00</c:formatCode>
                <c:ptCount val="1"/>
                <c:pt idx="0">
                  <c:v>25.858665999999999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2023'!$E$80</c:f>
              <c:numCache>
                <c:formatCode>#,##0.00</c:formatCode>
                <c:ptCount val="1"/>
                <c:pt idx="0">
                  <c:v>25.116795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2023'!$E$80</c:f>
              <c:numCache>
                <c:formatCode>#,##0.00</c:formatCode>
                <c:ptCount val="1"/>
                <c:pt idx="0">
                  <c:v>24.552326999999998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5C-45B2-A1A3-9FC22AC359B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2023'!$E$80</c:f>
              <c:numCache>
                <c:formatCode>#,##0.00</c:formatCode>
                <c:ptCount val="1"/>
                <c:pt idx="0">
                  <c:v>23.896158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2023'!$E$80</c:f>
              <c:numCache>
                <c:formatCode>#,##0.00</c:formatCode>
                <c:ptCount val="1"/>
                <c:pt idx="0">
                  <c:v>19.046106999999999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0-4D43-B6D7-AD0B310C169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2023'!$E$80</c:f>
              <c:numCache>
                <c:formatCode>#,##0.00</c:formatCode>
                <c:ptCount val="1"/>
                <c:pt idx="0">
                  <c:v>14.719191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2023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182245689433304E-2"/>
          <c:y val="0.12347215645317566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9.6601111462288943E-3"/>
                  <c:y val="1.08600247431414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2023'!$E$81</c:f>
              <c:numCache>
                <c:formatCode>#,##0.00</c:formatCode>
                <c:ptCount val="1"/>
                <c:pt idx="0">
                  <c:v>2.7475860000000001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2023'!$E$81</c:f>
              <c:numCache>
                <c:formatCode>#,##0.00</c:formatCode>
                <c:ptCount val="1"/>
                <c:pt idx="0">
                  <c:v>2.5110860000000002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2023'!$E$81</c:f>
              <c:numCache>
                <c:formatCode>#,##0.00</c:formatCode>
                <c:ptCount val="1"/>
                <c:pt idx="0">
                  <c:v>3.0774940000000002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2023'!$E$81</c:f>
              <c:numCache>
                <c:formatCode>#,##0.00</c:formatCode>
                <c:ptCount val="1"/>
                <c:pt idx="0">
                  <c:v>2.8394699999999999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2023'!$E$81</c:f>
              <c:numCache>
                <c:formatCode>#,##0.00</c:formatCode>
                <c:ptCount val="1"/>
                <c:pt idx="0">
                  <c:v>2.759093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2023'!$E$81</c:f>
              <c:numCache>
                <c:formatCode>#,##0.00</c:formatCode>
                <c:ptCount val="1"/>
                <c:pt idx="0">
                  <c:v>3.3063009999999999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2023'!$E$81</c:f>
              <c:numCache>
                <c:formatCode>#,##0.00</c:formatCode>
                <c:ptCount val="1"/>
                <c:pt idx="0">
                  <c:v>3.8175880000000002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2023'!$E$81</c:f>
              <c:numCache>
                <c:formatCode>#,##0.00</c:formatCode>
                <c:ptCount val="1"/>
                <c:pt idx="0">
                  <c:v>3.5683600000000002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2023'!$E$81</c:f>
              <c:numCache>
                <c:formatCode>#,##0.00</c:formatCode>
                <c:ptCount val="1"/>
                <c:pt idx="0">
                  <c:v>3.3464130000000001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2023'!$E$81</c:f>
              <c:numCache>
                <c:formatCode>#,##0.00</c:formatCode>
                <c:ptCount val="1"/>
                <c:pt idx="0">
                  <c:v>2.9087719999999999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2023'!$E$81</c:f>
              <c:numCache>
                <c:formatCode>#,##0.00</c:formatCode>
                <c:ptCount val="1"/>
                <c:pt idx="0">
                  <c:v>2.6298650000000001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2023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7.8731758151137938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2362299613334533E-2"/>
                  <c:y val="7.76521754413435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5.8414757365274107E-2"/>
                  <c:y val="0.132739070066930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7.7224743755335987E-2"/>
                  <c:y val="0.1643295045480472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0.11307997489117458"/>
                  <c:y val="2.85546748301971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37E-2"/>
                  <c:y val="-0.1020363556184721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3.7396093212971014E-2"/>
                  <c:y val="-5.054699595604858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'2023'!$P$15:$P$32</c:f>
              <c:numCache>
                <c:formatCode>#,##0.00</c:formatCode>
                <c:ptCount val="18"/>
                <c:pt idx="0">
                  <c:v>3.6226254428870597</c:v>
                </c:pt>
                <c:pt idx="1">
                  <c:v>3.2806449176569297</c:v>
                </c:pt>
                <c:pt idx="2">
                  <c:v>0.69034591957318581</c:v>
                </c:pt>
                <c:pt idx="3">
                  <c:v>0.42737341908165444</c:v>
                </c:pt>
                <c:pt idx="4">
                  <c:v>3.6517937215072704</c:v>
                </c:pt>
                <c:pt idx="5">
                  <c:v>0.14179128379559994</c:v>
                </c:pt>
                <c:pt idx="6">
                  <c:v>0.37665360058463065</c:v>
                </c:pt>
                <c:pt idx="7">
                  <c:v>1.2624153633157735E-2</c:v>
                </c:pt>
                <c:pt idx="8">
                  <c:v>1.1690238125188028</c:v>
                </c:pt>
                <c:pt idx="9">
                  <c:v>19.680521446475684</c:v>
                </c:pt>
                <c:pt idx="10">
                  <c:v>5.111848471972305</c:v>
                </c:pt>
                <c:pt idx="11">
                  <c:v>54.122010716771499</c:v>
                </c:pt>
                <c:pt idx="12">
                  <c:v>0.19843566149974201</c:v>
                </c:pt>
                <c:pt idx="13">
                  <c:v>2.0270240994710552E-2</c:v>
                </c:pt>
                <c:pt idx="14">
                  <c:v>1.9290537780758052E-2</c:v>
                </c:pt>
                <c:pt idx="15">
                  <c:v>6.4676190864783836</c:v>
                </c:pt>
                <c:pt idx="16">
                  <c:v>0.78560998944168015</c:v>
                </c:pt>
                <c:pt idx="17">
                  <c:v>0.22151757734695088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'2023'!$C$50:$C$52</c:f>
              <c:numCache>
                <c:formatCode>#,##0.00</c:formatCode>
                <c:ptCount val="3"/>
                <c:pt idx="0">
                  <c:v>82.704976593437095</c:v>
                </c:pt>
                <c:pt idx="1">
                  <c:v>17.295023406562901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'2023'!$C$40:$C$42</c:f>
              <c:numCache>
                <c:formatCode>0.00</c:formatCode>
                <c:ptCount val="3"/>
                <c:pt idx="0">
                  <c:v>49.505525736518329</c:v>
                </c:pt>
                <c:pt idx="1">
                  <c:v>23.720570267842586</c:v>
                </c:pt>
                <c:pt idx="2">
                  <c:v>26.773903995639085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1-405E-BFD3-6CCBED1627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41-405E-BFD3-6CCBED1627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41-405E-BFD3-6CCBED16273E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41-405E-BFD3-6CCBED16273E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41-405E-BFD3-6CCBED16273E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41-405E-BFD3-6CCBED16273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'2023'!$D$50:$D$52</c:f>
              <c:numCache>
                <c:formatCode>#,##0.00</c:formatCode>
                <c:ptCount val="3"/>
                <c:pt idx="0">
                  <c:v>86.94166478243406</c:v>
                </c:pt>
                <c:pt idx="1">
                  <c:v>13.058335217565942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41-405E-BFD3-6CCBED1627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7FC91F4-063F-4F0D-B2E5-F2AF3AC31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34204CB-067A-4916-BB4A-96B0AFCFB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C4EDDCD-9729-4C2C-95C3-3D3827C8F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770BC818-29E1-45A9-A123-289BA8250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8AF229C-77DA-4AEF-8CFC-FF3091D7A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5D05B82-DF56-4680-B904-B307FEC7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1D504C5-AE5A-45CE-BC98-6ABC59EFA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288EEA6-3379-45CE-8FD4-5CB181785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8E65E93-41C2-4BC0-837C-EF2EEABB9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7D4C6EF-12DE-4406-8C84-82B649542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4F938FA-2223-46DC-95DE-D002F6803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B5FB7B5-7603-4D56-9629-69A485C43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F268F3F-578D-4386-8C9C-F5C06546A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2C1672C-3AD9-4C5B-8739-315F3E135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93DE643-E9F4-479A-A4E0-62A1DC8E6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5439B4A-E00C-489D-8554-CF3BDE579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296785E-D619-4DDD-8E02-0ED81F908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85F3D1A-46B9-4588-BDE7-46449B738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D11FA5B-8EA0-4B6A-B9E8-CAEAC5624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AC40151-936E-4014-91BA-C3E7C5B6F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4F66-AE22-4629-9F7D-4344C4C041EA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60">
        <v>1694925</v>
      </c>
      <c r="E6" s="60">
        <v>971541</v>
      </c>
    </row>
    <row r="7" spans="2:5" ht="12.95" customHeight="1" x14ac:dyDescent="0.2">
      <c r="B7" s="27" t="s">
        <v>1</v>
      </c>
      <c r="C7" s="27" t="s">
        <v>15</v>
      </c>
      <c r="D7" s="60">
        <v>1828140</v>
      </c>
      <c r="E7" s="60">
        <v>1223415</v>
      </c>
    </row>
    <row r="8" spans="2:5" ht="12.95" customHeight="1" x14ac:dyDescent="0.2">
      <c r="B8" s="27" t="s">
        <v>2</v>
      </c>
      <c r="C8" s="27" t="s">
        <v>16</v>
      </c>
      <c r="D8" s="60">
        <v>3634060</v>
      </c>
      <c r="E8" s="60">
        <v>140422</v>
      </c>
    </row>
    <row r="9" spans="2:5" ht="12.95" customHeight="1" x14ac:dyDescent="0.2">
      <c r="B9" s="27" t="s">
        <v>3</v>
      </c>
      <c r="C9" s="27" t="s">
        <v>17</v>
      </c>
      <c r="D9" s="60">
        <v>124500</v>
      </c>
      <c r="E9" s="60">
        <v>12211</v>
      </c>
    </row>
    <row r="10" spans="2:5" ht="12.95" customHeight="1" x14ac:dyDescent="0.2">
      <c r="B10" s="27" t="s">
        <v>4</v>
      </c>
      <c r="C10" s="27" t="s">
        <v>18</v>
      </c>
      <c r="D10" s="60">
        <v>209862800</v>
      </c>
      <c r="E10" s="60">
        <v>513408</v>
      </c>
    </row>
    <row r="11" spans="2:5" ht="12.95" customHeight="1" x14ac:dyDescent="0.2">
      <c r="B11" s="27" t="s">
        <v>5</v>
      </c>
      <c r="C11" s="27" t="s">
        <v>19</v>
      </c>
      <c r="D11" s="60">
        <v>4417000</v>
      </c>
      <c r="E11" s="60">
        <v>25894</v>
      </c>
    </row>
    <row r="12" spans="2:5" ht="12.95" customHeight="1" x14ac:dyDescent="0.2">
      <c r="B12" s="27" t="s">
        <v>6</v>
      </c>
      <c r="C12" s="27" t="s">
        <v>20</v>
      </c>
      <c r="D12" s="60">
        <v>321150</v>
      </c>
      <c r="E12" s="60">
        <v>23818</v>
      </c>
    </row>
    <row r="13" spans="2:5" ht="12.95" customHeight="1" x14ac:dyDescent="0.2">
      <c r="B13" s="27" t="s">
        <v>28</v>
      </c>
      <c r="C13" s="27" t="s">
        <v>29</v>
      </c>
      <c r="D13" s="60">
        <v>478150</v>
      </c>
      <c r="E13" s="60">
        <v>3300</v>
      </c>
    </row>
    <row r="14" spans="2:5" ht="12.95" customHeight="1" x14ac:dyDescent="0.2">
      <c r="B14" s="27" t="s">
        <v>7</v>
      </c>
      <c r="C14" s="27" t="s">
        <v>21</v>
      </c>
      <c r="D14" s="60">
        <v>426640</v>
      </c>
      <c r="E14" s="60">
        <v>27899</v>
      </c>
    </row>
    <row r="15" spans="2:5" ht="12.95" customHeight="1" x14ac:dyDescent="0.2">
      <c r="B15" s="27" t="s">
        <v>8</v>
      </c>
      <c r="C15" s="27" t="s">
        <v>22</v>
      </c>
      <c r="D15" s="60">
        <v>3583887</v>
      </c>
      <c r="E15" s="60">
        <v>3627026</v>
      </c>
    </row>
    <row r="16" spans="2:5" ht="12.95" customHeight="1" x14ac:dyDescent="0.2">
      <c r="B16" s="27" t="s">
        <v>9</v>
      </c>
      <c r="C16" s="27" t="s">
        <v>23</v>
      </c>
      <c r="D16" s="60">
        <v>969710</v>
      </c>
      <c r="E16" s="60">
        <v>1079945</v>
      </c>
    </row>
    <row r="17" spans="2:17" ht="12.95" customHeight="1" x14ac:dyDescent="0.2">
      <c r="B17" s="27" t="s">
        <v>10</v>
      </c>
      <c r="C17" s="27" t="s">
        <v>24</v>
      </c>
      <c r="D17" s="60">
        <v>16708008</v>
      </c>
      <c r="E17" s="60">
        <v>15135032</v>
      </c>
    </row>
    <row r="18" spans="2:17" ht="12.95" customHeight="1" x14ac:dyDescent="0.2">
      <c r="B18" s="27" t="s">
        <v>11</v>
      </c>
      <c r="C18" s="27" t="s">
        <v>25</v>
      </c>
      <c r="D18" s="60">
        <v>3489810</v>
      </c>
      <c r="E18" s="60">
        <v>25966</v>
      </c>
    </row>
    <row r="19" spans="2:17" ht="12.95" customHeight="1" x14ac:dyDescent="0.2">
      <c r="B19" s="27" t="s">
        <v>30</v>
      </c>
      <c r="C19" s="27" t="s">
        <v>31</v>
      </c>
      <c r="D19" s="60">
        <v>19903</v>
      </c>
      <c r="E19" s="60">
        <v>3285</v>
      </c>
    </row>
    <row r="20" spans="2:17" ht="12.95" customHeight="1" x14ac:dyDescent="0.2">
      <c r="B20" s="27" t="s">
        <v>32</v>
      </c>
      <c r="C20" s="27" t="s">
        <v>33</v>
      </c>
      <c r="D20" s="60">
        <v>6740</v>
      </c>
      <c r="E20" s="60">
        <v>2860</v>
      </c>
    </row>
    <row r="21" spans="2:17" ht="12.95" customHeight="1" x14ac:dyDescent="0.2">
      <c r="B21" s="27" t="s">
        <v>12</v>
      </c>
      <c r="C21" s="27" t="s">
        <v>26</v>
      </c>
      <c r="D21" s="60">
        <v>1785139</v>
      </c>
      <c r="E21" s="60">
        <v>890341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794215</v>
      </c>
      <c r="E22" s="60">
        <v>160998</v>
      </c>
      <c r="H22" s="14"/>
    </row>
    <row r="23" spans="2:17" ht="12.95" customHeight="1" x14ac:dyDescent="0.2">
      <c r="B23" s="59" t="s">
        <v>77</v>
      </c>
      <c r="C23" s="27" t="s">
        <v>78</v>
      </c>
      <c r="D23" s="60"/>
      <c r="E23" s="60">
        <v>28797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23896158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23.896158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196105</v>
      </c>
      <c r="E32" s="60">
        <v>117132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130820</v>
      </c>
      <c r="E33" s="60">
        <v>89938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1104360</v>
      </c>
      <c r="E34" s="60">
        <v>46260</v>
      </c>
    </row>
    <row r="35" spans="2:17" ht="12.95" customHeight="1" x14ac:dyDescent="0.2">
      <c r="B35" s="27" t="s">
        <v>3</v>
      </c>
      <c r="C35" s="27" t="s">
        <v>17</v>
      </c>
      <c r="D35" s="60">
        <v>29950</v>
      </c>
      <c r="E35" s="60">
        <v>4035</v>
      </c>
    </row>
    <row r="36" spans="2:17" ht="12.95" customHeight="1" x14ac:dyDescent="0.2">
      <c r="B36" s="27" t="s">
        <v>4</v>
      </c>
      <c r="C36" s="27" t="s">
        <v>18</v>
      </c>
      <c r="D36" s="60">
        <v>174534000</v>
      </c>
      <c r="E36" s="60">
        <v>440860</v>
      </c>
    </row>
    <row r="37" spans="2:17" ht="12.95" customHeight="1" x14ac:dyDescent="0.2">
      <c r="B37" s="27" t="s">
        <v>5</v>
      </c>
      <c r="C37" s="27" t="s">
        <v>19</v>
      </c>
      <c r="D37" s="60">
        <v>1452000</v>
      </c>
      <c r="E37" s="60">
        <v>9457</v>
      </c>
    </row>
    <row r="38" spans="2:17" ht="12.95" customHeight="1" x14ac:dyDescent="0.2">
      <c r="B38" s="27" t="s">
        <v>6</v>
      </c>
      <c r="C38" s="27" t="s">
        <v>20</v>
      </c>
      <c r="D38" s="60">
        <v>183350</v>
      </c>
      <c r="E38" s="60">
        <v>15294</v>
      </c>
    </row>
    <row r="39" spans="2:17" ht="12.95" customHeight="1" x14ac:dyDescent="0.2">
      <c r="B39" s="27" t="s">
        <v>28</v>
      </c>
      <c r="C39" s="27" t="s">
        <v>29</v>
      </c>
      <c r="D39" s="60">
        <v>139950</v>
      </c>
      <c r="E39" s="60">
        <v>1344</v>
      </c>
    </row>
    <row r="40" spans="2:17" ht="12.95" customHeight="1" x14ac:dyDescent="0.2">
      <c r="B40" s="27" t="s">
        <v>7</v>
      </c>
      <c r="C40" s="27" t="s">
        <v>21</v>
      </c>
      <c r="D40" s="60">
        <v>140890</v>
      </c>
      <c r="E40" s="60">
        <v>11378</v>
      </c>
    </row>
    <row r="41" spans="2:17" ht="12.95" customHeight="1" x14ac:dyDescent="0.2">
      <c r="B41" s="27" t="s">
        <v>8</v>
      </c>
      <c r="C41" s="27" t="s">
        <v>22</v>
      </c>
      <c r="D41" s="60">
        <v>381716</v>
      </c>
      <c r="E41" s="60">
        <v>398069</v>
      </c>
    </row>
    <row r="42" spans="2:17" ht="12.95" customHeight="1" x14ac:dyDescent="0.2">
      <c r="B42" s="27" t="s">
        <v>9</v>
      </c>
      <c r="C42" s="27" t="s">
        <v>23</v>
      </c>
      <c r="D42" s="60">
        <v>245520</v>
      </c>
      <c r="E42" s="60">
        <v>290188</v>
      </c>
    </row>
    <row r="43" spans="2:17" ht="12.95" customHeight="1" x14ac:dyDescent="0.2">
      <c r="B43" s="27" t="s">
        <v>10</v>
      </c>
      <c r="C43" s="27" t="s">
        <v>24</v>
      </c>
      <c r="D43" s="60">
        <v>1089403</v>
      </c>
      <c r="E43" s="60">
        <v>1026216</v>
      </c>
    </row>
    <row r="44" spans="2:17" ht="12.95" customHeight="1" x14ac:dyDescent="0.2">
      <c r="B44" s="27" t="s">
        <v>11</v>
      </c>
      <c r="C44" s="27" t="s">
        <v>25</v>
      </c>
      <c r="D44" s="60">
        <v>3868320</v>
      </c>
      <c r="E44" s="60">
        <v>35220</v>
      </c>
    </row>
    <row r="45" spans="2:17" ht="12.95" customHeight="1" x14ac:dyDescent="0.2">
      <c r="B45" s="27" t="s">
        <v>30</v>
      </c>
      <c r="C45" s="27" t="s">
        <v>31</v>
      </c>
      <c r="D45" s="60">
        <v>4331</v>
      </c>
      <c r="E45" s="60">
        <v>898</v>
      </c>
    </row>
    <row r="46" spans="2:17" ht="12.95" customHeight="1" x14ac:dyDescent="0.2">
      <c r="B46" s="20" t="s">
        <v>32</v>
      </c>
      <c r="C46" s="20" t="s">
        <v>33</v>
      </c>
      <c r="D46" s="60">
        <v>4215</v>
      </c>
      <c r="E46" s="60">
        <v>2229</v>
      </c>
    </row>
    <row r="47" spans="2:17" ht="12.95" customHeight="1" x14ac:dyDescent="0.2">
      <c r="B47" s="27" t="s">
        <v>12</v>
      </c>
      <c r="C47" s="27" t="s">
        <v>26</v>
      </c>
      <c r="D47" s="60">
        <v>1535888</v>
      </c>
      <c r="E47" s="60">
        <v>801402</v>
      </c>
    </row>
    <row r="48" spans="2:17" ht="12.95" customHeight="1" x14ac:dyDescent="0.2">
      <c r="B48" s="27" t="s">
        <v>13</v>
      </c>
      <c r="C48" s="27" t="s">
        <v>27</v>
      </c>
      <c r="D48" s="60">
        <v>168835</v>
      </c>
      <c r="E48" s="60">
        <v>37276</v>
      </c>
    </row>
    <row r="49" spans="2:5" ht="12.95" customHeight="1" x14ac:dyDescent="0.2">
      <c r="B49" s="59" t="s">
        <v>77</v>
      </c>
      <c r="C49" s="27" t="s">
        <v>78</v>
      </c>
      <c r="D49" s="60"/>
      <c r="E49" s="60">
        <v>19217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3346413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3.3464130000000001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110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111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23.896158</v>
      </c>
    </row>
    <row r="81" spans="2:5" ht="12.95" customHeight="1" x14ac:dyDescent="0.2">
      <c r="B81" s="24" t="s">
        <v>57</v>
      </c>
      <c r="C81" s="11"/>
      <c r="D81" s="11"/>
      <c r="E81" s="19">
        <f>+E51</f>
        <v>3.3464130000000001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6570-447D-46A4-B869-E5E5DF807ED8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112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60">
        <v>758740</v>
      </c>
      <c r="E6" s="60">
        <v>436907</v>
      </c>
    </row>
    <row r="7" spans="2:5" ht="12.95" customHeight="1" x14ac:dyDescent="0.2">
      <c r="B7" s="27" t="s">
        <v>1</v>
      </c>
      <c r="C7" s="27" t="s">
        <v>15</v>
      </c>
      <c r="D7" s="60">
        <v>756442</v>
      </c>
      <c r="E7" s="60">
        <v>501250</v>
      </c>
    </row>
    <row r="8" spans="2:5" ht="12.95" customHeight="1" x14ac:dyDescent="0.2">
      <c r="B8" s="27" t="s">
        <v>2</v>
      </c>
      <c r="C8" s="27" t="s">
        <v>16</v>
      </c>
      <c r="D8" s="60">
        <v>3003250</v>
      </c>
      <c r="E8" s="60">
        <v>119097</v>
      </c>
    </row>
    <row r="9" spans="2:5" ht="12.95" customHeight="1" x14ac:dyDescent="0.2">
      <c r="B9" s="27" t="s">
        <v>3</v>
      </c>
      <c r="C9" s="27" t="s">
        <v>17</v>
      </c>
      <c r="D9" s="60">
        <v>524500</v>
      </c>
      <c r="E9" s="60">
        <v>62961</v>
      </c>
    </row>
    <row r="10" spans="2:5" ht="12.95" customHeight="1" x14ac:dyDescent="0.2">
      <c r="B10" s="27" t="s">
        <v>4</v>
      </c>
      <c r="C10" s="27" t="s">
        <v>18</v>
      </c>
      <c r="D10" s="60">
        <v>174580900</v>
      </c>
      <c r="E10" s="60">
        <v>428017</v>
      </c>
    </row>
    <row r="11" spans="2:5" ht="12.95" customHeight="1" x14ac:dyDescent="0.2">
      <c r="B11" s="27" t="s">
        <v>5</v>
      </c>
      <c r="C11" s="27" t="s">
        <v>19</v>
      </c>
      <c r="D11" s="60">
        <v>3939000</v>
      </c>
      <c r="E11" s="60">
        <v>23137</v>
      </c>
    </row>
    <row r="12" spans="2:5" ht="12.95" customHeight="1" x14ac:dyDescent="0.2">
      <c r="B12" s="27" t="s">
        <v>6</v>
      </c>
      <c r="C12" s="27" t="s">
        <v>20</v>
      </c>
      <c r="D12" s="60">
        <v>629300</v>
      </c>
      <c r="E12" s="60">
        <v>44210</v>
      </c>
    </row>
    <row r="13" spans="2:5" ht="12.95" customHeight="1" x14ac:dyDescent="0.2">
      <c r="B13" s="27" t="s">
        <v>28</v>
      </c>
      <c r="C13" s="27" t="s">
        <v>29</v>
      </c>
      <c r="D13" s="60">
        <v>174350</v>
      </c>
      <c r="E13" s="60">
        <v>1181</v>
      </c>
    </row>
    <row r="14" spans="2:5" ht="12.95" customHeight="1" x14ac:dyDescent="0.2">
      <c r="B14" s="27" t="s">
        <v>7</v>
      </c>
      <c r="C14" s="27" t="s">
        <v>21</v>
      </c>
      <c r="D14" s="60">
        <v>240960</v>
      </c>
      <c r="E14" s="60">
        <v>17159</v>
      </c>
    </row>
    <row r="15" spans="2:5" ht="12.95" customHeight="1" x14ac:dyDescent="0.2">
      <c r="B15" s="27" t="s">
        <v>8</v>
      </c>
      <c r="C15" s="27" t="s">
        <v>22</v>
      </c>
      <c r="D15" s="60">
        <v>3118587</v>
      </c>
      <c r="E15" s="60">
        <v>3165286</v>
      </c>
    </row>
    <row r="16" spans="2:5" ht="12.95" customHeight="1" x14ac:dyDescent="0.2">
      <c r="B16" s="27" t="s">
        <v>9</v>
      </c>
      <c r="C16" s="27" t="s">
        <v>23</v>
      </c>
      <c r="D16" s="60">
        <v>644672</v>
      </c>
      <c r="E16" s="60">
        <v>713121</v>
      </c>
    </row>
    <row r="17" spans="2:17" ht="12.95" customHeight="1" x14ac:dyDescent="0.2">
      <c r="B17" s="27" t="s">
        <v>10</v>
      </c>
      <c r="C17" s="27" t="s">
        <v>24</v>
      </c>
      <c r="D17" s="60">
        <v>13644552</v>
      </c>
      <c r="E17" s="60">
        <v>12577172</v>
      </c>
    </row>
    <row r="18" spans="2:17" ht="12.95" customHeight="1" x14ac:dyDescent="0.2">
      <c r="B18" s="27" t="s">
        <v>11</v>
      </c>
      <c r="C18" s="27" t="s">
        <v>25</v>
      </c>
      <c r="D18" s="60">
        <v>3062610</v>
      </c>
      <c r="E18" s="60">
        <v>22558</v>
      </c>
    </row>
    <row r="19" spans="2:17" ht="12.95" customHeight="1" x14ac:dyDescent="0.2">
      <c r="B19" s="27" t="s">
        <v>30</v>
      </c>
      <c r="C19" s="27" t="s">
        <v>31</v>
      </c>
      <c r="D19" s="60">
        <v>7661</v>
      </c>
      <c r="E19" s="60">
        <v>1253</v>
      </c>
    </row>
    <row r="20" spans="2:17" ht="12.95" customHeight="1" x14ac:dyDescent="0.2">
      <c r="B20" s="27" t="s">
        <v>32</v>
      </c>
      <c r="C20" s="27" t="s">
        <v>33</v>
      </c>
      <c r="D20" s="60">
        <v>2855</v>
      </c>
      <c r="E20" s="60">
        <v>1211</v>
      </c>
    </row>
    <row r="21" spans="2:17" ht="12.95" customHeight="1" x14ac:dyDescent="0.2">
      <c r="B21" s="27" t="s">
        <v>12</v>
      </c>
      <c r="C21" s="27" t="s">
        <v>26</v>
      </c>
      <c r="D21" s="60">
        <v>1717552</v>
      </c>
      <c r="E21" s="60">
        <v>861466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208710</v>
      </c>
      <c r="E22" s="60">
        <v>42347</v>
      </c>
      <c r="H22" s="14"/>
    </row>
    <row r="23" spans="2:17" ht="12.95" customHeight="1" x14ac:dyDescent="0.2">
      <c r="B23" s="59" t="s">
        <v>77</v>
      </c>
      <c r="C23" s="27" t="s">
        <v>78</v>
      </c>
      <c r="D23" s="60"/>
      <c r="E23" s="60">
        <v>27774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19046107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19.046106999999999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113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75245</v>
      </c>
      <c r="E32" s="60">
        <v>45367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79717</v>
      </c>
      <c r="E33" s="60">
        <v>55456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570750</v>
      </c>
      <c r="E34" s="60">
        <v>24120</v>
      </c>
    </row>
    <row r="35" spans="2:17" ht="12.95" customHeight="1" x14ac:dyDescent="0.2">
      <c r="B35" s="27" t="s">
        <v>3</v>
      </c>
      <c r="C35" s="27" t="s">
        <v>17</v>
      </c>
      <c r="D35" s="60">
        <v>288600</v>
      </c>
      <c r="E35" s="60">
        <v>37622</v>
      </c>
    </row>
    <row r="36" spans="2:17" ht="12.95" customHeight="1" x14ac:dyDescent="0.2">
      <c r="B36" s="27" t="s">
        <v>4</v>
      </c>
      <c r="C36" s="27" t="s">
        <v>18</v>
      </c>
      <c r="D36" s="60">
        <v>155052200</v>
      </c>
      <c r="E36" s="60">
        <v>391915</v>
      </c>
    </row>
    <row r="37" spans="2:17" ht="12.95" customHeight="1" x14ac:dyDescent="0.2">
      <c r="B37" s="27" t="s">
        <v>5</v>
      </c>
      <c r="C37" s="27" t="s">
        <v>19</v>
      </c>
      <c r="D37" s="60">
        <v>2934000</v>
      </c>
      <c r="E37" s="60">
        <v>19365</v>
      </c>
    </row>
    <row r="38" spans="2:17" ht="12.95" customHeight="1" x14ac:dyDescent="0.2">
      <c r="B38" s="27" t="s">
        <v>6</v>
      </c>
      <c r="C38" s="27" t="s">
        <v>20</v>
      </c>
      <c r="D38" s="60">
        <v>227600</v>
      </c>
      <c r="E38" s="60">
        <v>19414</v>
      </c>
    </row>
    <row r="39" spans="2:17" ht="12.95" customHeight="1" x14ac:dyDescent="0.2">
      <c r="B39" s="27" t="s">
        <v>28</v>
      </c>
      <c r="C39" s="27" t="s">
        <v>29</v>
      </c>
      <c r="D39" s="60">
        <v>13200</v>
      </c>
      <c r="E39" s="61">
        <v>129</v>
      </c>
    </row>
    <row r="40" spans="2:17" ht="12.95" customHeight="1" x14ac:dyDescent="0.2">
      <c r="B40" s="27" t="s">
        <v>7</v>
      </c>
      <c r="C40" s="27" t="s">
        <v>21</v>
      </c>
      <c r="D40" s="60">
        <v>421420</v>
      </c>
      <c r="E40" s="60">
        <v>35921</v>
      </c>
    </row>
    <row r="41" spans="2:17" ht="12.95" customHeight="1" x14ac:dyDescent="0.2">
      <c r="B41" s="27" t="s">
        <v>8</v>
      </c>
      <c r="C41" s="27" t="s">
        <v>22</v>
      </c>
      <c r="D41" s="60">
        <v>331450</v>
      </c>
      <c r="E41" s="60">
        <v>347646</v>
      </c>
    </row>
    <row r="42" spans="2:17" ht="12.95" customHeight="1" x14ac:dyDescent="0.2">
      <c r="B42" s="27" t="s">
        <v>9</v>
      </c>
      <c r="C42" s="27" t="s">
        <v>23</v>
      </c>
      <c r="D42" s="60">
        <v>289522</v>
      </c>
      <c r="E42" s="60">
        <v>339246</v>
      </c>
    </row>
    <row r="43" spans="2:17" ht="12.95" customHeight="1" x14ac:dyDescent="0.2">
      <c r="B43" s="27" t="s">
        <v>10</v>
      </c>
      <c r="C43" s="27" t="s">
        <v>24</v>
      </c>
      <c r="D43" s="60">
        <v>748087</v>
      </c>
      <c r="E43" s="60">
        <v>720144</v>
      </c>
    </row>
    <row r="44" spans="2:17" ht="12.95" customHeight="1" x14ac:dyDescent="0.2">
      <c r="B44" s="27" t="s">
        <v>11</v>
      </c>
      <c r="C44" s="27" t="s">
        <v>25</v>
      </c>
      <c r="D44" s="60">
        <v>3542680</v>
      </c>
      <c r="E44" s="60">
        <v>31914</v>
      </c>
    </row>
    <row r="45" spans="2:17" ht="12.95" customHeight="1" x14ac:dyDescent="0.2">
      <c r="B45" s="27" t="s">
        <v>30</v>
      </c>
      <c r="C45" s="27" t="s">
        <v>31</v>
      </c>
      <c r="D45" s="60">
        <v>4585</v>
      </c>
      <c r="E45" s="61">
        <v>951</v>
      </c>
    </row>
    <row r="46" spans="2:17" ht="12.95" customHeight="1" x14ac:dyDescent="0.2">
      <c r="B46" s="20" t="s">
        <v>32</v>
      </c>
      <c r="C46" s="20" t="s">
        <v>33</v>
      </c>
      <c r="D46" s="60">
        <v>3735</v>
      </c>
      <c r="E46" s="60">
        <v>1975</v>
      </c>
    </row>
    <row r="47" spans="2:17" ht="12.95" customHeight="1" x14ac:dyDescent="0.2">
      <c r="B47" s="27" t="s">
        <v>12</v>
      </c>
      <c r="C47" s="27" t="s">
        <v>26</v>
      </c>
      <c r="D47" s="60">
        <v>1497959</v>
      </c>
      <c r="E47" s="60">
        <v>784021</v>
      </c>
    </row>
    <row r="48" spans="2:17" ht="12.95" customHeight="1" x14ac:dyDescent="0.2">
      <c r="B48" s="27" t="s">
        <v>13</v>
      </c>
      <c r="C48" s="27" t="s">
        <v>27</v>
      </c>
      <c r="D48" s="60">
        <v>164470</v>
      </c>
      <c r="E48" s="60">
        <v>37319</v>
      </c>
    </row>
    <row r="49" spans="2:5" ht="12.95" customHeight="1" x14ac:dyDescent="0.2">
      <c r="B49" s="59" t="s">
        <v>77</v>
      </c>
      <c r="C49" s="27" t="s">
        <v>78</v>
      </c>
      <c r="D49" s="60"/>
      <c r="E49" s="60">
        <v>16247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2908772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2.9087719999999999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114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115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19.046106999999999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2.9087719999999999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B32:B48 B58:B71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8D8A2-58A1-4A8B-813D-3886C71989DC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116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60">
        <v>649405</v>
      </c>
      <c r="E6" s="60">
        <v>376758</v>
      </c>
    </row>
    <row r="7" spans="2:5" ht="12.95" customHeight="1" x14ac:dyDescent="0.2">
      <c r="B7" s="27" t="s">
        <v>1</v>
      </c>
      <c r="C7" s="27" t="s">
        <v>15</v>
      </c>
      <c r="D7" s="60">
        <v>474697</v>
      </c>
      <c r="E7" s="60">
        <v>307961</v>
      </c>
    </row>
    <row r="8" spans="2:5" ht="12.95" customHeight="1" x14ac:dyDescent="0.2">
      <c r="B8" s="27" t="s">
        <v>2</v>
      </c>
      <c r="C8" s="27" t="s">
        <v>16</v>
      </c>
      <c r="D8" s="60">
        <v>710330</v>
      </c>
      <c r="E8" s="60">
        <v>27552</v>
      </c>
    </row>
    <row r="9" spans="2:5" ht="12.95" customHeight="1" x14ac:dyDescent="0.2">
      <c r="B9" s="27" t="s">
        <v>3</v>
      </c>
      <c r="C9" s="27" t="s">
        <v>17</v>
      </c>
      <c r="D9" s="60">
        <v>85150</v>
      </c>
      <c r="E9" s="60">
        <v>10120</v>
      </c>
    </row>
    <row r="10" spans="2:5" ht="12.95" customHeight="1" x14ac:dyDescent="0.2">
      <c r="B10" s="27" t="s">
        <v>4</v>
      </c>
      <c r="C10" s="27" t="s">
        <v>18</v>
      </c>
      <c r="D10" s="60">
        <v>173135200</v>
      </c>
      <c r="E10" s="60">
        <v>436258</v>
      </c>
    </row>
    <row r="11" spans="2:5" ht="12.95" customHeight="1" x14ac:dyDescent="0.2">
      <c r="B11" s="27" t="s">
        <v>5</v>
      </c>
      <c r="C11" s="27" t="s">
        <v>19</v>
      </c>
      <c r="D11" s="60">
        <v>1228000</v>
      </c>
      <c r="E11" s="60">
        <v>7037</v>
      </c>
    </row>
    <row r="12" spans="2:5" ht="12.95" customHeight="1" x14ac:dyDescent="0.2">
      <c r="B12" s="27" t="s">
        <v>6</v>
      </c>
      <c r="C12" s="27" t="s">
        <v>20</v>
      </c>
      <c r="D12" s="60">
        <v>595400</v>
      </c>
      <c r="E12" s="60">
        <v>44099</v>
      </c>
    </row>
    <row r="13" spans="2:5" ht="12.95" customHeight="1" x14ac:dyDescent="0.2">
      <c r="B13" s="27" t="s">
        <v>28</v>
      </c>
      <c r="C13" s="27" t="s">
        <v>29</v>
      </c>
      <c r="D13" s="60">
        <v>1083010</v>
      </c>
      <c r="E13" s="60">
        <v>9096</v>
      </c>
    </row>
    <row r="14" spans="2:5" ht="12.95" customHeight="1" x14ac:dyDescent="0.2">
      <c r="B14" s="27" t="s">
        <v>7</v>
      </c>
      <c r="C14" s="27" t="s">
        <v>21</v>
      </c>
      <c r="D14" s="60">
        <v>163070</v>
      </c>
      <c r="E14" s="60">
        <v>11337</v>
      </c>
    </row>
    <row r="15" spans="2:5" ht="12.95" customHeight="1" x14ac:dyDescent="0.2">
      <c r="B15" s="27" t="s">
        <v>8</v>
      </c>
      <c r="C15" s="27" t="s">
        <v>22</v>
      </c>
      <c r="D15" s="60">
        <v>3259750</v>
      </c>
      <c r="E15" s="60">
        <v>3291761</v>
      </c>
    </row>
    <row r="16" spans="2:5" ht="12.95" customHeight="1" x14ac:dyDescent="0.2">
      <c r="B16" s="27" t="s">
        <v>9</v>
      </c>
      <c r="C16" s="27" t="s">
        <v>23</v>
      </c>
      <c r="D16" s="60">
        <v>832778</v>
      </c>
      <c r="E16" s="60">
        <v>935304</v>
      </c>
    </row>
    <row r="17" spans="2:17" ht="12.95" customHeight="1" x14ac:dyDescent="0.2">
      <c r="B17" s="27" t="s">
        <v>10</v>
      </c>
      <c r="C17" s="27" t="s">
        <v>24</v>
      </c>
      <c r="D17" s="60">
        <v>9142225</v>
      </c>
      <c r="E17" s="60">
        <v>8261973</v>
      </c>
    </row>
    <row r="18" spans="2:17" ht="12.95" customHeight="1" x14ac:dyDescent="0.2">
      <c r="B18" s="27" t="s">
        <v>11</v>
      </c>
      <c r="C18" s="27" t="s">
        <v>25</v>
      </c>
      <c r="D18" s="60">
        <v>2701133</v>
      </c>
      <c r="E18" s="60">
        <v>20151</v>
      </c>
    </row>
    <row r="19" spans="2:17" ht="12.95" customHeight="1" x14ac:dyDescent="0.2">
      <c r="B19" s="27" t="s">
        <v>30</v>
      </c>
      <c r="C19" s="27" t="s">
        <v>31</v>
      </c>
      <c r="D19" s="60">
        <v>10304</v>
      </c>
      <c r="E19" s="60">
        <v>1711</v>
      </c>
    </row>
    <row r="20" spans="2:17" ht="12.95" customHeight="1" x14ac:dyDescent="0.2">
      <c r="B20" s="27" t="s">
        <v>32</v>
      </c>
      <c r="C20" s="27" t="s">
        <v>33</v>
      </c>
      <c r="D20" s="60">
        <v>2670</v>
      </c>
      <c r="E20" s="60">
        <v>1128</v>
      </c>
    </row>
    <row r="21" spans="2:17" ht="12.95" customHeight="1" x14ac:dyDescent="0.2">
      <c r="B21" s="27" t="s">
        <v>12</v>
      </c>
      <c r="C21" s="27" t="s">
        <v>26</v>
      </c>
      <c r="D21" s="60">
        <v>1674444</v>
      </c>
      <c r="E21" s="60">
        <v>839443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547190</v>
      </c>
      <c r="E22" s="60">
        <v>105972</v>
      </c>
      <c r="H22" s="14"/>
    </row>
    <row r="23" spans="2:17" ht="12.95" customHeight="1" x14ac:dyDescent="0.2">
      <c r="B23" s="59" t="s">
        <v>77</v>
      </c>
      <c r="C23" s="27" t="s">
        <v>78</v>
      </c>
      <c r="D23" s="60"/>
      <c r="E23" s="60">
        <v>31530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14719191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14.719191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117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75515</v>
      </c>
      <c r="E32" s="60">
        <v>45661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49532</v>
      </c>
      <c r="E33" s="60">
        <v>33727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222420</v>
      </c>
      <c r="E34" s="60">
        <v>9536</v>
      </c>
    </row>
    <row r="35" spans="2:17" ht="12.95" customHeight="1" x14ac:dyDescent="0.2">
      <c r="B35" s="27" t="s">
        <v>3</v>
      </c>
      <c r="C35" s="27" t="s">
        <v>17</v>
      </c>
      <c r="D35" s="60">
        <v>150300</v>
      </c>
      <c r="E35" s="60">
        <v>19562</v>
      </c>
    </row>
    <row r="36" spans="2:17" ht="12.95" customHeight="1" x14ac:dyDescent="0.2">
      <c r="B36" s="27" t="s">
        <v>4</v>
      </c>
      <c r="C36" s="27" t="s">
        <v>18</v>
      </c>
      <c r="D36" s="60">
        <v>152103000</v>
      </c>
      <c r="E36" s="60">
        <v>394547</v>
      </c>
    </row>
    <row r="37" spans="2:17" ht="12.95" customHeight="1" x14ac:dyDescent="0.2">
      <c r="B37" s="27" t="s">
        <v>5</v>
      </c>
      <c r="C37" s="27" t="s">
        <v>19</v>
      </c>
      <c r="D37" s="60">
        <v>1177000</v>
      </c>
      <c r="E37" s="60">
        <v>7606</v>
      </c>
    </row>
    <row r="38" spans="2:17" ht="12.95" customHeight="1" x14ac:dyDescent="0.2">
      <c r="B38" s="27" t="s">
        <v>6</v>
      </c>
      <c r="C38" s="27" t="s">
        <v>20</v>
      </c>
      <c r="D38" s="60">
        <v>349700</v>
      </c>
      <c r="E38" s="60">
        <v>29015</v>
      </c>
    </row>
    <row r="39" spans="2:17" ht="12.95" customHeight="1" x14ac:dyDescent="0.2">
      <c r="B39" s="27" t="s">
        <v>28</v>
      </c>
      <c r="C39" s="27" t="s">
        <v>29</v>
      </c>
      <c r="D39" s="60">
        <v>28610</v>
      </c>
      <c r="E39" s="61">
        <v>287</v>
      </c>
    </row>
    <row r="40" spans="2:17" ht="12.95" customHeight="1" x14ac:dyDescent="0.2">
      <c r="B40" s="27" t="s">
        <v>7</v>
      </c>
      <c r="C40" s="27" t="s">
        <v>21</v>
      </c>
      <c r="D40" s="60">
        <v>128610</v>
      </c>
      <c r="E40" s="60">
        <v>11179</v>
      </c>
    </row>
    <row r="41" spans="2:17" ht="12.95" customHeight="1" x14ac:dyDescent="0.2">
      <c r="B41" s="27" t="s">
        <v>8</v>
      </c>
      <c r="C41" s="27" t="s">
        <v>22</v>
      </c>
      <c r="D41" s="60">
        <v>297365</v>
      </c>
      <c r="E41" s="60">
        <v>310421</v>
      </c>
    </row>
    <row r="42" spans="2:17" ht="12.95" customHeight="1" x14ac:dyDescent="0.2">
      <c r="B42" s="27" t="s">
        <v>9</v>
      </c>
      <c r="C42" s="27" t="s">
        <v>23</v>
      </c>
      <c r="D42" s="60">
        <v>213523</v>
      </c>
      <c r="E42" s="60">
        <v>249207</v>
      </c>
    </row>
    <row r="43" spans="2:17" ht="12.95" customHeight="1" x14ac:dyDescent="0.2">
      <c r="B43" s="27" t="s">
        <v>10</v>
      </c>
      <c r="C43" s="27" t="s">
        <v>24</v>
      </c>
      <c r="D43" s="60">
        <v>862945</v>
      </c>
      <c r="E43" s="60">
        <v>812725</v>
      </c>
    </row>
    <row r="44" spans="2:17" ht="12.95" customHeight="1" x14ac:dyDescent="0.2">
      <c r="B44" s="27" t="s">
        <v>11</v>
      </c>
      <c r="C44" s="27" t="s">
        <v>25</v>
      </c>
      <c r="D44" s="60">
        <v>3204223</v>
      </c>
      <c r="E44" s="60">
        <v>29086</v>
      </c>
    </row>
    <row r="45" spans="2:17" ht="12.95" customHeight="1" x14ac:dyDescent="0.2">
      <c r="B45" s="27" t="s">
        <v>30</v>
      </c>
      <c r="C45" s="27" t="s">
        <v>31</v>
      </c>
      <c r="D45" s="60">
        <v>680</v>
      </c>
      <c r="E45" s="61">
        <v>141</v>
      </c>
    </row>
    <row r="46" spans="2:17" ht="12.95" customHeight="1" x14ac:dyDescent="0.2">
      <c r="B46" s="20" t="s">
        <v>32</v>
      </c>
      <c r="C46" s="20" t="s">
        <v>33</v>
      </c>
      <c r="D46" s="60">
        <v>1070</v>
      </c>
      <c r="E46" s="60">
        <v>566</v>
      </c>
    </row>
    <row r="47" spans="2:17" ht="12.95" customHeight="1" x14ac:dyDescent="0.2">
      <c r="B47" s="27" t="s">
        <v>12</v>
      </c>
      <c r="C47" s="27" t="s">
        <v>26</v>
      </c>
      <c r="D47" s="60">
        <v>1243178</v>
      </c>
      <c r="E47" s="60">
        <v>648397</v>
      </c>
    </row>
    <row r="48" spans="2:17" ht="12.95" customHeight="1" x14ac:dyDescent="0.2">
      <c r="B48" s="27" t="s">
        <v>13</v>
      </c>
      <c r="C48" s="27" t="s">
        <v>27</v>
      </c>
      <c r="D48" s="60">
        <v>36380</v>
      </c>
      <c r="E48" s="60">
        <v>8478</v>
      </c>
    </row>
    <row r="49" spans="2:5" ht="12.95" customHeight="1" x14ac:dyDescent="0.2">
      <c r="B49" s="59" t="s">
        <v>77</v>
      </c>
      <c r="C49" s="27" t="s">
        <v>78</v>
      </c>
      <c r="D49" s="60"/>
      <c r="E49" s="60">
        <v>19724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2629865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2.6298650000000001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118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119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14.719191</v>
      </c>
    </row>
    <row r="81" spans="2:5" ht="12.95" customHeight="1" x14ac:dyDescent="0.2">
      <c r="B81" s="24" t="s">
        <v>57</v>
      </c>
      <c r="C81" s="11"/>
      <c r="D81" s="11"/>
      <c r="E81" s="19">
        <f>+E51</f>
        <v>2.6298650000000001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2023'!$E$24+'January 2023'!$E$71</f>
        <v>13138984</v>
      </c>
      <c r="D6" s="43">
        <f>+'February 2023'!$E$24+'February 2023'!$E$71</f>
        <v>16718670</v>
      </c>
      <c r="E6" s="43">
        <f>+'March 2023'!$E$24+'March 2023'!$E$71</f>
        <v>19174283</v>
      </c>
      <c r="F6" s="43">
        <f>+'April 2023'!$E$24+'April 2023'!$E$71</f>
        <v>18189298</v>
      </c>
      <c r="G6" s="43">
        <f>+'May 2023'!$E$24+'May 2023'!$E$71</f>
        <v>25033467</v>
      </c>
      <c r="H6" s="43">
        <f>+'June 2023'!$E$24+'June 2023'!$E$71</f>
        <v>25858666</v>
      </c>
      <c r="I6" s="43">
        <f>+'July 2023'!$E$24+'July 2023'!$E$71</f>
        <v>25116795</v>
      </c>
      <c r="J6" s="43">
        <f>+'August 2023'!$E$24+'August 2023'!$E$71</f>
        <v>24552327</v>
      </c>
      <c r="K6" s="43">
        <f>+'September 2023'!$E$24+'September 2023'!$E$71</f>
        <v>23896158</v>
      </c>
      <c r="L6" s="43">
        <f>+'October 2023'!$E$24+'October 2023'!$E$71</f>
        <v>19046107</v>
      </c>
      <c r="M6" s="43">
        <f>+'November 2023'!$E$24+'November 2023'!$E$71</f>
        <v>14719191</v>
      </c>
      <c r="N6" s="43"/>
    </row>
    <row r="7" spans="2:16" ht="12.95" customHeight="1" x14ac:dyDescent="0.2">
      <c r="B7" s="39" t="s">
        <v>47</v>
      </c>
      <c r="C7" s="43">
        <f>+'January 2023'!$E$50</f>
        <v>2747586</v>
      </c>
      <c r="D7" s="43">
        <f>+'February 2023'!$E$50</f>
        <v>2511086</v>
      </c>
      <c r="E7" s="43">
        <f>+'March 2023'!$E$50</f>
        <v>3077494</v>
      </c>
      <c r="F7" s="43">
        <f>+'April 2023'!$E$50</f>
        <v>2839470</v>
      </c>
      <c r="G7" s="43">
        <f>+'May 2023'!$E$50</f>
        <v>2759093</v>
      </c>
      <c r="H7" s="43">
        <f>+'June 2023'!$E$50</f>
        <v>3306301</v>
      </c>
      <c r="I7" s="43">
        <f>+'July 2023'!$E$50</f>
        <v>3817588</v>
      </c>
      <c r="J7" s="43">
        <f>+'August 2023'!$E$50</f>
        <v>3568360</v>
      </c>
      <c r="K7" s="43">
        <f>+'September 2023'!$E$50</f>
        <v>3346413</v>
      </c>
      <c r="L7" s="43">
        <f>+'October 2023'!$E$50</f>
        <v>2908772</v>
      </c>
      <c r="M7" s="43">
        <f>+'November 2023'!$E$50</f>
        <v>2629865</v>
      </c>
      <c r="N7" s="43"/>
    </row>
    <row r="8" spans="2:16" ht="12.95" customHeight="1" x14ac:dyDescent="0.2">
      <c r="B8" s="48" t="s">
        <v>48</v>
      </c>
      <c r="C8" s="7">
        <f t="shared" ref="C8" si="0">SUM(C6:C7)</f>
        <v>15886570</v>
      </c>
      <c r="D8" s="7">
        <f t="shared" ref="D8:N8" si="1">SUM(D6:D7)</f>
        <v>19229756</v>
      </c>
      <c r="E8" s="7">
        <f t="shared" si="1"/>
        <v>22251777</v>
      </c>
      <c r="F8" s="7">
        <f t="shared" si="1"/>
        <v>21028768</v>
      </c>
      <c r="G8" s="7">
        <f t="shared" si="1"/>
        <v>27792560</v>
      </c>
      <c r="H8" s="7">
        <f t="shared" si="1"/>
        <v>29164967</v>
      </c>
      <c r="I8" s="7">
        <f t="shared" si="1"/>
        <v>28934383</v>
      </c>
      <c r="J8" s="7">
        <f t="shared" si="1"/>
        <v>28120687</v>
      </c>
      <c r="K8" s="7">
        <f t="shared" si="1"/>
        <v>27242571</v>
      </c>
      <c r="L8" s="7">
        <f t="shared" si="1"/>
        <v>21954879</v>
      </c>
      <c r="M8" s="7">
        <f t="shared" si="1"/>
        <v>17349056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2023'!$E6+'January 2023'!$E32</f>
        <v>546976</v>
      </c>
      <c r="D15" s="43">
        <f>+'February 2023'!$E6+'February 2023'!$E32</f>
        <v>353175</v>
      </c>
      <c r="E15" s="43">
        <f>+'March 2023'!$E6+'March 2023'!$E32</f>
        <v>410863</v>
      </c>
      <c r="F15" s="43">
        <f>+'April 2023'!$E6+'April 2023'!$E32</f>
        <v>342894</v>
      </c>
      <c r="G15" s="43">
        <f>+'May 2023'!$E6+'May 2023'!$E32</f>
        <v>768899</v>
      </c>
      <c r="H15" s="43">
        <f>+'June 2023'!$E6+'June 2023'!$E32</f>
        <v>1342220</v>
      </c>
      <c r="I15" s="43">
        <f>+'July 2023'!$E6+'July 2023'!$E32</f>
        <v>1970825</v>
      </c>
      <c r="J15" s="43">
        <f>+'August 2023'!$E6+'August 2023'!$E32</f>
        <v>1651787</v>
      </c>
      <c r="K15" s="43">
        <f>+'September 2023'!$E6+'September 2023'!$E32</f>
        <v>1088673</v>
      </c>
      <c r="L15" s="43">
        <f>+'October 2023'!$E6+'October 2023'!$E32</f>
        <v>482274</v>
      </c>
      <c r="M15" s="43">
        <f>+'November 2023'!$E6+'November 2023'!$E32</f>
        <v>422419</v>
      </c>
      <c r="N15" s="43"/>
      <c r="O15" s="3">
        <f t="shared" ref="O15:O32" si="2">SUM(C15:N15)</f>
        <v>9381005</v>
      </c>
      <c r="P15" s="43">
        <f>+(O15/O33)*100</f>
        <v>3.6226254428870597</v>
      </c>
    </row>
    <row r="16" spans="2:16" ht="12.95" customHeight="1" x14ac:dyDescent="0.2">
      <c r="B16" s="4" t="s">
        <v>15</v>
      </c>
      <c r="C16" s="43">
        <f>+'January 2023'!$E7+'January 2023'!$E33</f>
        <v>436333</v>
      </c>
      <c r="D16" s="43">
        <f>+'February 2023'!$E7+'February 2023'!$E33</f>
        <v>512149</v>
      </c>
      <c r="E16" s="43">
        <f>+'March 2023'!$E7+'March 2023'!$E33</f>
        <v>431262</v>
      </c>
      <c r="F16" s="43">
        <f>+'April 2023'!$E7+'April 2023'!$E33</f>
        <v>457278</v>
      </c>
      <c r="G16" s="43">
        <f>+'May 2023'!$E7+'May 2023'!$E33</f>
        <v>706330</v>
      </c>
      <c r="H16" s="43">
        <f>+'June 2023'!$E7+'June 2023'!$E33</f>
        <v>1227664</v>
      </c>
      <c r="I16" s="43">
        <f>+'July 2023'!$E7+'July 2023'!$E33</f>
        <v>1246193</v>
      </c>
      <c r="J16" s="43">
        <f>+'August 2023'!$E7+'August 2023'!$E33</f>
        <v>1266470</v>
      </c>
      <c r="K16" s="43">
        <f>+'September 2023'!$E7+'September 2023'!$E33</f>
        <v>1313353</v>
      </c>
      <c r="L16" s="43">
        <f>+'October 2023'!$E7+'October 2023'!$E33</f>
        <v>556706</v>
      </c>
      <c r="M16" s="43">
        <f>+'November 2023'!$E7+'November 2023'!$E33</f>
        <v>341688</v>
      </c>
      <c r="N16" s="43"/>
      <c r="O16" s="3">
        <f t="shared" si="2"/>
        <v>8495426</v>
      </c>
      <c r="P16" s="43">
        <f>+(O16/O33)*100</f>
        <v>3.2806449176569297</v>
      </c>
    </row>
    <row r="17" spans="1:16" ht="12.95" customHeight="1" x14ac:dyDescent="0.2">
      <c r="B17" s="4" t="s">
        <v>16</v>
      </c>
      <c r="C17" s="43">
        <f>+'January 2023'!$E8+'January 2023'!$E34</f>
        <v>39988</v>
      </c>
      <c r="D17" s="43">
        <f>+'February 2023'!$E8+'February 2023'!$E34</f>
        <v>191032</v>
      </c>
      <c r="E17" s="43">
        <f>+'March 2023'!$E8+'March 2023'!$E34</f>
        <v>38942</v>
      </c>
      <c r="F17" s="43">
        <f>+'April 2023'!$E8+'April 2023'!$E34</f>
        <v>201824</v>
      </c>
      <c r="G17" s="43">
        <f>+'May 2023'!$E8+'May 2023'!$E34</f>
        <v>105703</v>
      </c>
      <c r="H17" s="43">
        <f>+'June 2023'!$E8+'June 2023'!$E34</f>
        <v>264367</v>
      </c>
      <c r="I17" s="43">
        <f>+'July 2023'!$E8+'July 2023'!$E34</f>
        <v>269355</v>
      </c>
      <c r="J17" s="43">
        <f>+'August 2023'!$E8+'August 2023'!$E34</f>
        <v>309494</v>
      </c>
      <c r="K17" s="43">
        <f>+'September 2023'!$E8+'September 2023'!$E34</f>
        <v>186682</v>
      </c>
      <c r="L17" s="43">
        <f>+'October 2023'!$E8+'October 2023'!$E34</f>
        <v>143217</v>
      </c>
      <c r="M17" s="43">
        <f>+'November 2023'!$E8+'November 2023'!$E34</f>
        <v>37088</v>
      </c>
      <c r="N17" s="43"/>
      <c r="O17" s="3">
        <f t="shared" si="2"/>
        <v>1787692</v>
      </c>
      <c r="P17" s="43">
        <f>+(O17/O33)*100</f>
        <v>0.69034591957318581</v>
      </c>
    </row>
    <row r="18" spans="1:16" ht="12.95" customHeight="1" x14ac:dyDescent="0.2">
      <c r="B18" s="4" t="s">
        <v>17</v>
      </c>
      <c r="C18" s="43">
        <f>+'January 2023'!$E9+'January 2023'!$E35</f>
        <v>27925</v>
      </c>
      <c r="D18" s="43">
        <f>+'February 2023'!$E9+'February 2023'!$E35</f>
        <v>63316</v>
      </c>
      <c r="E18" s="43">
        <f>+'March 2023'!$E9+'March 2023'!$E35</f>
        <v>32474</v>
      </c>
      <c r="F18" s="43">
        <f>+'April 2023'!$E9+'April 2023'!$E35</f>
        <v>63283</v>
      </c>
      <c r="G18" s="43">
        <f>+'May 2023'!$E9+'May 2023'!$E35</f>
        <v>104803</v>
      </c>
      <c r="H18" s="43">
        <f>+'June 2023'!$E9+'June 2023'!$E35</f>
        <v>258114</v>
      </c>
      <c r="I18" s="43">
        <f>+'July 2023'!$E9+'July 2023'!$E35</f>
        <v>355282</v>
      </c>
      <c r="J18" s="43">
        <f>+'August 2023'!$E9+'August 2023'!$E35</f>
        <v>55001</v>
      </c>
      <c r="K18" s="43">
        <f>+'September 2023'!$E9+'September 2023'!$E35</f>
        <v>16246</v>
      </c>
      <c r="L18" s="43">
        <f>+'October 2023'!$E9+'October 2023'!$E35</f>
        <v>100583</v>
      </c>
      <c r="M18" s="43">
        <f>+'November 2023'!$E9+'November 2023'!$E35</f>
        <v>29682</v>
      </c>
      <c r="N18" s="43"/>
      <c r="O18" s="3">
        <f t="shared" si="2"/>
        <v>1106709</v>
      </c>
      <c r="P18" s="43">
        <f>+(O18/O33)*100</f>
        <v>0.42737341908165444</v>
      </c>
    </row>
    <row r="19" spans="1:16" ht="12.95" customHeight="1" x14ac:dyDescent="0.2">
      <c r="B19" s="4" t="s">
        <v>18</v>
      </c>
      <c r="C19" s="43">
        <f>+'January 2023'!$E10+'January 2023'!$E36</f>
        <v>798214</v>
      </c>
      <c r="D19" s="43">
        <f>+'February 2023'!$E10+'February 2023'!$E36</f>
        <v>929232</v>
      </c>
      <c r="E19" s="43">
        <f>+'March 2023'!$E10+'March 2023'!$E36</f>
        <v>863850</v>
      </c>
      <c r="F19" s="43">
        <f>+'April 2023'!$E10+'April 2023'!$E36</f>
        <v>904452</v>
      </c>
      <c r="G19" s="43">
        <f>+'May 2023'!$E10+'May 2023'!$E36</f>
        <v>734608</v>
      </c>
      <c r="H19" s="43">
        <f>+'June 2023'!$E10+'June 2023'!$E36</f>
        <v>813646</v>
      </c>
      <c r="I19" s="43">
        <f>+'July 2023'!$E10+'July 2023'!$E36</f>
        <v>913291</v>
      </c>
      <c r="J19" s="43">
        <f>+'August 2023'!$E10+'August 2023'!$E36</f>
        <v>894240</v>
      </c>
      <c r="K19" s="43">
        <f>+'September 2023'!$E10+'September 2023'!$E36</f>
        <v>954268</v>
      </c>
      <c r="L19" s="43">
        <f>+'October 2023'!$E10+'October 2023'!$E36</f>
        <v>819932</v>
      </c>
      <c r="M19" s="43">
        <f>+'November 2023'!$E10+'November 2023'!$E36</f>
        <v>830805</v>
      </c>
      <c r="N19" s="43"/>
      <c r="O19" s="3">
        <f t="shared" si="2"/>
        <v>9456538</v>
      </c>
      <c r="P19" s="43">
        <f>+(O19/O33)*100</f>
        <v>3.6517937215072704</v>
      </c>
    </row>
    <row r="20" spans="1:16" ht="12.95" customHeight="1" x14ac:dyDescent="0.2">
      <c r="B20" s="4" t="s">
        <v>19</v>
      </c>
      <c r="C20" s="43">
        <f>+'January 2023'!$E11+'January 2023'!$E37</f>
        <v>10554</v>
      </c>
      <c r="D20" s="43">
        <f>+'February 2023'!$E11+'February 2023'!$E37</f>
        <v>11906</v>
      </c>
      <c r="E20" s="43">
        <f>+'March 2023'!$E11+'March 2023'!$E37</f>
        <v>10429</v>
      </c>
      <c r="F20" s="43">
        <f>+'April 2023'!$E11+'April 2023'!$E37</f>
        <v>95516</v>
      </c>
      <c r="G20" s="43">
        <f>+'May 2023'!$E11+'May 2023'!$E37</f>
        <v>38830</v>
      </c>
      <c r="H20" s="43">
        <f>+'June 2023'!$E11+'June 2023'!$E37</f>
        <v>37251</v>
      </c>
      <c r="I20" s="43">
        <f>+'July 2023'!$E11+'July 2023'!$E37</f>
        <v>31734</v>
      </c>
      <c r="J20" s="43">
        <f>+'August 2023'!$E11+'August 2023'!$E37</f>
        <v>38461</v>
      </c>
      <c r="K20" s="43">
        <f>+'September 2023'!$E11+'September 2023'!$E37</f>
        <v>35351</v>
      </c>
      <c r="L20" s="43">
        <f>+'October 2023'!$E11+'October 2023'!$E37</f>
        <v>42502</v>
      </c>
      <c r="M20" s="43">
        <f>+'November 2023'!$E11+'November 2023'!$E37</f>
        <v>14643</v>
      </c>
      <c r="N20" s="43"/>
      <c r="O20" s="3">
        <f t="shared" si="2"/>
        <v>367177</v>
      </c>
      <c r="P20" s="43">
        <f>+(O20/O33)*100</f>
        <v>0.14179128379559994</v>
      </c>
    </row>
    <row r="21" spans="1:16" ht="12.95" customHeight="1" x14ac:dyDescent="0.2">
      <c r="B21" s="4" t="s">
        <v>20</v>
      </c>
      <c r="C21" s="43">
        <f>+'January 2023'!$E12+'January 2023'!$E38</f>
        <v>48503</v>
      </c>
      <c r="D21" s="43">
        <f>+'February 2023'!$E12+'February 2023'!$E38</f>
        <v>40680</v>
      </c>
      <c r="E21" s="43">
        <f>+'March 2023'!$E12+'March 2023'!$E38</f>
        <v>63913</v>
      </c>
      <c r="F21" s="43">
        <f>+'April 2023'!$E12+'April 2023'!$E38</f>
        <v>63847</v>
      </c>
      <c r="G21" s="43">
        <f>+'May 2023'!$E12+'May 2023'!$E38</f>
        <v>107842</v>
      </c>
      <c r="H21" s="43">
        <f>+'June 2023'!$E12+'June 2023'!$E38</f>
        <v>234794</v>
      </c>
      <c r="I21" s="43">
        <f>+'July 2023'!$E12+'July 2023'!$E38</f>
        <v>157439</v>
      </c>
      <c r="J21" s="43">
        <f>+'August 2023'!$E12+'August 2023'!$E38</f>
        <v>82499</v>
      </c>
      <c r="K21" s="43">
        <f>+'September 2023'!$E12+'September 2023'!$E38</f>
        <v>39112</v>
      </c>
      <c r="L21" s="43">
        <f>+'October 2023'!$E12+'October 2023'!$E38</f>
        <v>63624</v>
      </c>
      <c r="M21" s="43">
        <f>+'November 2023'!$E12+'November 2023'!$E38</f>
        <v>73114</v>
      </c>
      <c r="N21" s="43"/>
      <c r="O21" s="3">
        <f t="shared" si="2"/>
        <v>975367</v>
      </c>
      <c r="P21" s="43">
        <f>+(O21/O33)*100</f>
        <v>0.37665360058463065</v>
      </c>
    </row>
    <row r="22" spans="1:16" ht="12.95" customHeight="1" x14ac:dyDescent="0.2">
      <c r="B22" s="20" t="s">
        <v>29</v>
      </c>
      <c r="C22" s="43">
        <f>+'January 2023'!$E13+'January 2023'!$E39</f>
        <v>2968</v>
      </c>
      <c r="D22" s="43">
        <f>+'February 2023'!$E13+'February 2023'!$E39</f>
        <v>275</v>
      </c>
      <c r="E22" s="43">
        <f>+'March 2023'!$E13+'March 2023'!$E39</f>
        <v>1472</v>
      </c>
      <c r="F22" s="43">
        <f>+'April 2023'!$E13+'April 2023'!$E39</f>
        <v>860</v>
      </c>
      <c r="G22" s="43">
        <f>+'May 2023'!$E13+'May 2023'!$E39</f>
        <v>1738</v>
      </c>
      <c r="H22" s="43">
        <f>+'June 2023'!$E13+'June 2023'!$E39</f>
        <v>3176</v>
      </c>
      <c r="I22" s="43">
        <f>+'July 2023'!$E13+'July 2023'!$E39</f>
        <v>3995</v>
      </c>
      <c r="J22" s="43">
        <f>+'August 2023'!$E13+'August 2023'!$E39</f>
        <v>2870</v>
      </c>
      <c r="K22" s="43">
        <f>+'September 2023'!$E13+'September 2023'!$E39</f>
        <v>4644</v>
      </c>
      <c r="L22" s="43">
        <f>+'October 2023'!$E13+'October 2023'!$E39</f>
        <v>1310</v>
      </c>
      <c r="M22" s="43">
        <f>+'November 2023'!$E13+'November 2023'!$E39</f>
        <v>9383</v>
      </c>
      <c r="N22" s="43"/>
      <c r="O22" s="3">
        <f t="shared" si="2"/>
        <v>32691</v>
      </c>
      <c r="P22" s="43">
        <f>+(O22/O33)*100</f>
        <v>1.2624153633157735E-2</v>
      </c>
    </row>
    <row r="23" spans="1:16" ht="12.95" customHeight="1" x14ac:dyDescent="0.2">
      <c r="B23" s="4" t="s">
        <v>21</v>
      </c>
      <c r="C23" s="43">
        <f>+'January 2023'!$E14+'January 2023'!$E40</f>
        <v>190319</v>
      </c>
      <c r="D23" s="43">
        <f>+'February 2023'!$E14+'February 2023'!$E40</f>
        <v>137257</v>
      </c>
      <c r="E23" s="43">
        <f>+'March 2023'!$E14+'March 2023'!$E40</f>
        <v>179306</v>
      </c>
      <c r="F23" s="43">
        <f>+'April 2023'!$E14+'April 2023'!$E40</f>
        <v>228808</v>
      </c>
      <c r="G23" s="43">
        <f>+'May 2023'!$E14+'May 2023'!$E40</f>
        <v>242373</v>
      </c>
      <c r="H23" s="43">
        <f>+'June 2023'!$E14+'June 2023'!$E40</f>
        <v>1609937</v>
      </c>
      <c r="I23" s="43">
        <f>+'July 2023'!$E14+'July 2023'!$E40</f>
        <v>247247</v>
      </c>
      <c r="J23" s="43">
        <f>+'August 2023'!$E14+'August 2023'!$E40</f>
        <v>77137</v>
      </c>
      <c r="K23" s="43">
        <f>+'September 2023'!$E14+'September 2023'!$E40</f>
        <v>39277</v>
      </c>
      <c r="L23" s="43">
        <f>+'October 2023'!$E14+'October 2023'!$E40</f>
        <v>53080</v>
      </c>
      <c r="M23" s="43">
        <f>+'November 2023'!$E14+'November 2023'!$E40</f>
        <v>22516</v>
      </c>
      <c r="N23" s="43"/>
      <c r="O23" s="3">
        <f t="shared" si="2"/>
        <v>3027257</v>
      </c>
      <c r="P23" s="43">
        <f>+(O23/O33)*100</f>
        <v>1.1690238125188028</v>
      </c>
    </row>
    <row r="24" spans="1:16" ht="12.95" customHeight="1" x14ac:dyDescent="0.2">
      <c r="B24" s="4" t="s">
        <v>22</v>
      </c>
      <c r="C24" s="43">
        <f>+'January 2023'!$E15+'January 2023'!$E41</f>
        <v>3768385</v>
      </c>
      <c r="D24" s="43">
        <f>+'February 2023'!$E15+'February 2023'!$E41</f>
        <v>4556269</v>
      </c>
      <c r="E24" s="43">
        <f>+'March 2023'!$E15+'March 2023'!$E41</f>
        <v>5183425</v>
      </c>
      <c r="F24" s="43">
        <f>+'April 2023'!$E15+'April 2023'!$E41</f>
        <v>5141112</v>
      </c>
      <c r="G24" s="43">
        <f>+'May 2023'!$E15+'May 2023'!$E41</f>
        <v>5865747</v>
      </c>
      <c r="H24" s="43">
        <f>+'June 2023'!$E15+'June 2023'!$E41</f>
        <v>5634973</v>
      </c>
      <c r="I24" s="43">
        <f>+'July 2023'!$E15+'July 2023'!$E41</f>
        <v>5164959</v>
      </c>
      <c r="J24" s="43">
        <f>+'August 2023'!$E15+'August 2023'!$E41</f>
        <v>4508807</v>
      </c>
      <c r="K24" s="43">
        <f>+'September 2023'!$E15+'September 2023'!$E41</f>
        <v>4025095</v>
      </c>
      <c r="L24" s="43">
        <f>+'October 2023'!$E15+'October 2023'!$E41</f>
        <v>3512932</v>
      </c>
      <c r="M24" s="43">
        <f>+'November 2023'!$E15+'November 2023'!$E41</f>
        <v>3602182</v>
      </c>
      <c r="N24" s="43"/>
      <c r="O24" s="3">
        <f t="shared" si="2"/>
        <v>50963886</v>
      </c>
      <c r="P24" s="43">
        <f>+(O24/O33)*100</f>
        <v>19.680521446475684</v>
      </c>
    </row>
    <row r="25" spans="1:16" ht="12.95" customHeight="1" x14ac:dyDescent="0.2">
      <c r="B25" s="4" t="s">
        <v>23</v>
      </c>
      <c r="C25" s="43">
        <f>+'January 2023'!$E16+'January 2023'!$E42</f>
        <v>712659</v>
      </c>
      <c r="D25" s="43">
        <f>+'February 2023'!$E16+'February 2023'!$E42</f>
        <v>651458</v>
      </c>
      <c r="E25" s="43">
        <f>+'March 2023'!$E16+'March 2023'!$E42</f>
        <v>984352</v>
      </c>
      <c r="F25" s="43">
        <f>+'April 2023'!$E16+'April 2023'!$E42</f>
        <v>1047380</v>
      </c>
      <c r="G25" s="43">
        <f>+'May 2023'!$E16+'May 2023'!$E42</f>
        <v>1265259</v>
      </c>
      <c r="H25" s="43">
        <f>+'June 2023'!$E16+'June 2023'!$E42</f>
        <v>1552729</v>
      </c>
      <c r="I25" s="43">
        <f>+'July 2023'!$E16+'July 2023'!$E42</f>
        <v>1666711</v>
      </c>
      <c r="J25" s="43">
        <f>+'August 2023'!$E16+'August 2023'!$E42</f>
        <v>1749878</v>
      </c>
      <c r="K25" s="43">
        <f>+'September 2023'!$E16+'September 2023'!$E42</f>
        <v>1370133</v>
      </c>
      <c r="L25" s="43">
        <f>+'October 2023'!$E16+'October 2023'!$E42</f>
        <v>1052367</v>
      </c>
      <c r="M25" s="43">
        <f>+'November 2023'!$E16+'November 2023'!$E42</f>
        <v>1184511</v>
      </c>
      <c r="N25" s="43"/>
      <c r="O25" s="3">
        <f t="shared" si="2"/>
        <v>13237437</v>
      </c>
      <c r="P25" s="43">
        <f>+(O25/O33)*100</f>
        <v>5.111848471972305</v>
      </c>
    </row>
    <row r="26" spans="1:16" ht="12.95" customHeight="1" x14ac:dyDescent="0.2">
      <c r="B26" s="4" t="s">
        <v>24</v>
      </c>
      <c r="C26" s="43">
        <f>+'January 2023'!$E17+'January 2023'!$E43</f>
        <v>7864730</v>
      </c>
      <c r="D26" s="43">
        <f>+'February 2023'!$E17+'February 2023'!$E43</f>
        <v>10774205</v>
      </c>
      <c r="E26" s="43">
        <f>+'March 2023'!$E17+'March 2023'!$E43</f>
        <v>12481522</v>
      </c>
      <c r="F26" s="43">
        <f>+'April 2023'!$E17+'April 2023'!$E43</f>
        <v>10602473</v>
      </c>
      <c r="G26" s="43">
        <f>+'May 2023'!$E17+'May 2023'!$E43</f>
        <v>15813329</v>
      </c>
      <c r="H26" s="43">
        <f>+'June 2023'!$E17+'June 2023'!$E43</f>
        <v>14348337</v>
      </c>
      <c r="I26" s="43">
        <f>+'July 2023'!$E17+'July 2023'!$E43</f>
        <v>14681046</v>
      </c>
      <c r="J26" s="43">
        <f>+'August 2023'!$E17+'August 2023'!$E43</f>
        <v>15053276</v>
      </c>
      <c r="K26" s="43">
        <f>+'September 2023'!$E17+'September 2023'!$E43</f>
        <v>16161248</v>
      </c>
      <c r="L26" s="43">
        <f>+'October 2023'!$E17+'October 2023'!$E43</f>
        <v>13297316</v>
      </c>
      <c r="M26" s="43">
        <f>+'November 2023'!$E17+'November 2023'!$E43</f>
        <v>9074698</v>
      </c>
      <c r="N26" s="43"/>
      <c r="O26" s="3">
        <f t="shared" si="2"/>
        <v>140152180</v>
      </c>
      <c r="P26" s="43">
        <f>+(O26/O33)*100</f>
        <v>54.122010716771499</v>
      </c>
    </row>
    <row r="27" spans="1:16" ht="12.95" customHeight="1" x14ac:dyDescent="0.2">
      <c r="B27" s="4" t="s">
        <v>25</v>
      </c>
      <c r="C27" s="43">
        <f>+'January 2023'!$E18+'January 2023'!$E44</f>
        <v>32644</v>
      </c>
      <c r="D27" s="43">
        <f>+'February 2023'!$E18+'February 2023'!$E44</f>
        <v>28477</v>
      </c>
      <c r="E27" s="43">
        <f>+'March 2023'!$E18+'March 2023'!$E44</f>
        <v>53666</v>
      </c>
      <c r="F27" s="43">
        <f>+'April 2023'!$E18+'April 2023'!$E44</f>
        <v>45444</v>
      </c>
      <c r="G27" s="43">
        <f>+'May 2023'!$E18+'May 2023'!$E44</f>
        <v>53097</v>
      </c>
      <c r="H27" s="43">
        <f>+'June 2023'!$E18+'June 2023'!$E44</f>
        <v>46506</v>
      </c>
      <c r="I27" s="43">
        <f>+'July 2023'!$E18+'July 2023'!$E44</f>
        <v>50035</v>
      </c>
      <c r="J27" s="43">
        <f>+'August 2023'!$E18+'August 2023'!$E44</f>
        <v>39097</v>
      </c>
      <c r="K27" s="43">
        <f>+'September 2023'!$E18+'September 2023'!$E44</f>
        <v>61186</v>
      </c>
      <c r="L27" s="43">
        <f>+'October 2023'!$E18+'October 2023'!$E44</f>
        <v>54472</v>
      </c>
      <c r="M27" s="43">
        <f>+'November 2023'!$E18+'November 2023'!$E44</f>
        <v>49237</v>
      </c>
      <c r="N27" s="43"/>
      <c r="O27" s="3">
        <f t="shared" si="2"/>
        <v>513861</v>
      </c>
      <c r="P27" s="43">
        <f>+(O27/O33)*100</f>
        <v>0.19843566149974201</v>
      </c>
    </row>
    <row r="28" spans="1:16" ht="12.95" customHeight="1" x14ac:dyDescent="0.2">
      <c r="B28" s="20" t="s">
        <v>31</v>
      </c>
      <c r="C28" s="43">
        <f>+'January 2023'!$E19+'January 2023'!$E45</f>
        <v>1247</v>
      </c>
      <c r="D28" s="43">
        <f>+'February 2023'!$E19+'February 2023'!$E45</f>
        <v>3996</v>
      </c>
      <c r="E28" s="43">
        <f>+'March 2023'!$E19+'March 2023'!$E45</f>
        <v>1032</v>
      </c>
      <c r="F28" s="43">
        <f>+'April 2023'!$E19+'April 2023'!$E45</f>
        <v>4228</v>
      </c>
      <c r="G28" s="43">
        <f>+'May 2023'!$E19+'May 2023'!$E45</f>
        <v>5444</v>
      </c>
      <c r="H28" s="43">
        <f>+'June 2023'!$E19+'June 2023'!$E45</f>
        <v>14816</v>
      </c>
      <c r="I28" s="43">
        <f>+'July 2023'!$E19+'July 2023'!$E45</f>
        <v>5533</v>
      </c>
      <c r="J28" s="43">
        <f>+'August 2023'!$E19+'August 2023'!$E45</f>
        <v>7956</v>
      </c>
      <c r="K28" s="43">
        <f>+'September 2023'!$E19+'September 2023'!$E45</f>
        <v>4183</v>
      </c>
      <c r="L28" s="43">
        <f>+'October 2023'!$E19+'October 2023'!$E45</f>
        <v>2204</v>
      </c>
      <c r="M28" s="43">
        <f>+'November 2023'!$E19+'November 2023'!$E45</f>
        <v>1852</v>
      </c>
      <c r="N28" s="43"/>
      <c r="O28" s="3">
        <f t="shared" si="2"/>
        <v>52491</v>
      </c>
      <c r="P28" s="43">
        <f>+(O28/O33)*100</f>
        <v>2.0270240994710552E-2</v>
      </c>
    </row>
    <row r="29" spans="1:16" ht="12.95" customHeight="1" x14ac:dyDescent="0.2">
      <c r="A29" s="12"/>
      <c r="B29" s="20" t="s">
        <v>33</v>
      </c>
      <c r="C29" s="43">
        <f>+'January 2023'!$E20+'January 2023'!$E46</f>
        <v>2837</v>
      </c>
      <c r="D29" s="43">
        <f>+'February 2023'!$E20+'February 2023'!$E46</f>
        <v>2685</v>
      </c>
      <c r="E29" s="43">
        <f>+'March 2023'!$E20+'March 2023'!$E46</f>
        <v>2175</v>
      </c>
      <c r="F29" s="43">
        <f>+'April 2023'!$E20+'April 2023'!$E46</f>
        <v>2301</v>
      </c>
      <c r="G29" s="43">
        <f>+'May 2023'!$E20+'May 2023'!$E46</f>
        <v>2166</v>
      </c>
      <c r="H29" s="43">
        <f>+'June 2023'!$E20+'June 2023'!$E46</f>
        <v>20466</v>
      </c>
      <c r="I29" s="43">
        <f>+'July 2023'!$E20+'July 2023'!$E46</f>
        <v>2590</v>
      </c>
      <c r="J29" s="43">
        <f>+'August 2023'!$E20+'August 2023'!$E46</f>
        <v>4765</v>
      </c>
      <c r="K29" s="43">
        <f>+'September 2023'!$E20+'September 2023'!$E46</f>
        <v>5089</v>
      </c>
      <c r="L29" s="43">
        <f>+'October 2023'!$E20+'October 2023'!$E46</f>
        <v>3186</v>
      </c>
      <c r="M29" s="43">
        <f>+'November 2023'!$E20+'November 2023'!$E46</f>
        <v>1694</v>
      </c>
      <c r="N29" s="43"/>
      <c r="O29" s="3">
        <f t="shared" si="2"/>
        <v>49954</v>
      </c>
      <c r="P29" s="43">
        <f>+(O29/O33)*100</f>
        <v>1.9290537780758052E-2</v>
      </c>
    </row>
    <row r="30" spans="1:16" ht="12.95" customHeight="1" x14ac:dyDescent="0.2">
      <c r="B30" s="4" t="s">
        <v>26</v>
      </c>
      <c r="C30" s="43">
        <f>+'January 2023'!$E21+'January 2023'!$E47</f>
        <v>1294321</v>
      </c>
      <c r="D30" s="43">
        <f>+'February 2023'!$E21+'February 2023'!$E47</f>
        <v>918582</v>
      </c>
      <c r="E30" s="43">
        <f>+'March 2023'!$E21+'March 2023'!$E47</f>
        <v>1380145</v>
      </c>
      <c r="F30" s="43">
        <f>+'April 2023'!$E21+'April 2023'!$E47</f>
        <v>1500854</v>
      </c>
      <c r="G30" s="43">
        <f>+'May 2023'!$E21+'May 2023'!$E47</f>
        <v>1479302</v>
      </c>
      <c r="H30" s="43">
        <f>+'June 2023'!$E21+'June 2023'!$E47</f>
        <v>1539889</v>
      </c>
      <c r="I30" s="43">
        <f>+'July 2023'!$E21+'July 2023'!$E47</f>
        <v>1823561</v>
      </c>
      <c r="J30" s="43">
        <f>+'August 2023'!$E21+'August 2023'!$E47</f>
        <v>1986562</v>
      </c>
      <c r="K30" s="43">
        <f>+'September 2023'!$E21+'September 2023'!$E47</f>
        <v>1691743</v>
      </c>
      <c r="L30" s="43">
        <f>+'October 2023'!$E21+'October 2023'!$E47</f>
        <v>1645487</v>
      </c>
      <c r="M30" s="43">
        <f>+'November 2023'!$E21+'November 2023'!$E47</f>
        <v>1487840</v>
      </c>
      <c r="N30" s="43"/>
      <c r="O30" s="3">
        <f t="shared" si="2"/>
        <v>16748286</v>
      </c>
      <c r="P30" s="43">
        <f>+(O30/O33)*100</f>
        <v>6.4676190864783836</v>
      </c>
    </row>
    <row r="31" spans="1:16" ht="12.95" customHeight="1" x14ac:dyDescent="0.2">
      <c r="B31" s="4" t="s">
        <v>27</v>
      </c>
      <c r="C31" s="43">
        <f>+'January 2023'!$E22+'January 2023'!$E48</f>
        <v>43619</v>
      </c>
      <c r="D31" s="43">
        <f>+'February 2023'!$E22+'February 2023'!$E48</f>
        <v>26413</v>
      </c>
      <c r="E31" s="43">
        <f>+'March 2023'!$E22+'March 2023'!$E48</f>
        <v>89309</v>
      </c>
      <c r="F31" s="43">
        <f>+'April 2023'!$E22+'April 2023'!$E48</f>
        <v>288796</v>
      </c>
      <c r="G31" s="43">
        <f>+'May 2023'!$E22+'May 2023'!$E48</f>
        <v>409077</v>
      </c>
      <c r="H31" s="43">
        <f>+'June 2023'!$E22+'June 2023'!$E48</f>
        <v>166992</v>
      </c>
      <c r="I31" s="43">
        <f>+'July 2023'!$E22+'July 2023'!$E48</f>
        <v>287387</v>
      </c>
      <c r="J31" s="43">
        <f>+'August 2023'!$E22+'August 2023'!$E48</f>
        <v>330401</v>
      </c>
      <c r="K31" s="43">
        <f>+'September 2023'!$E22+'September 2023'!$E48</f>
        <v>198274</v>
      </c>
      <c r="L31" s="43">
        <f>+'October 2023'!$E22+'October 2023'!$E48</f>
        <v>79666</v>
      </c>
      <c r="M31" s="43">
        <f>+'November 2023'!$E22+'November 2023'!$E48</f>
        <v>114450</v>
      </c>
      <c r="N31" s="43"/>
      <c r="O31" s="3">
        <f t="shared" si="2"/>
        <v>2034384</v>
      </c>
      <c r="P31" s="43">
        <f>+(O31/O33)*100</f>
        <v>0.78560998944168015</v>
      </c>
    </row>
    <row r="32" spans="1:16" ht="12.95" customHeight="1" x14ac:dyDescent="0.2">
      <c r="B32" s="27" t="s">
        <v>76</v>
      </c>
      <c r="C32" s="43">
        <f>+'January 2023'!$E23+'January 2023'!$E49</f>
        <v>64348</v>
      </c>
      <c r="D32" s="43">
        <f>+'February 2023'!$E23+'February 2023'!$E49</f>
        <v>28649</v>
      </c>
      <c r="E32" s="43">
        <f>+'March 2023'!$E23+'March 2023'!$E49</f>
        <v>43640</v>
      </c>
      <c r="F32" s="43">
        <f>+'April 2023'!$E23+'April 2023'!$E49</f>
        <v>37418</v>
      </c>
      <c r="G32" s="43">
        <f>+'May 2023'!$E23+'May 2023'!$E49</f>
        <v>88013</v>
      </c>
      <c r="H32" s="43">
        <f>+'June 2023'!$E23+'June 2023'!$E49</f>
        <v>49090</v>
      </c>
      <c r="I32" s="43">
        <f>+'July 2023'!$E23+'July 2023'!$E49</f>
        <v>57200</v>
      </c>
      <c r="J32" s="43">
        <f>+'August 2023'!$E23+'August 2023'!$E49</f>
        <v>61986</v>
      </c>
      <c r="K32" s="43">
        <f>+'September 2023'!$E23+'September 2023'!$E49</f>
        <v>48014</v>
      </c>
      <c r="L32" s="43">
        <f>+'October 2023'!$E23+'October 2023'!$E49</f>
        <v>44021</v>
      </c>
      <c r="M32" s="43">
        <f>+'November 2023'!$E23+'November 2023'!$E49</f>
        <v>51254</v>
      </c>
      <c r="N32" s="43"/>
      <c r="O32" s="3">
        <f t="shared" si="2"/>
        <v>573633</v>
      </c>
      <c r="P32" s="43">
        <f>+(O32/O33)*100</f>
        <v>0.22151757734695088</v>
      </c>
    </row>
    <row r="33" spans="2:16" ht="12.95" customHeight="1" x14ac:dyDescent="0.2">
      <c r="B33" s="48" t="s">
        <v>48</v>
      </c>
      <c r="C33" s="7">
        <f t="shared" ref="C33" si="3">SUM(C15:C32)</f>
        <v>15886570</v>
      </c>
      <c r="D33" s="7">
        <f t="shared" ref="D33:N33" si="4">SUM(D15:D32)</f>
        <v>19229756</v>
      </c>
      <c r="E33" s="7">
        <f t="shared" si="4"/>
        <v>22251777</v>
      </c>
      <c r="F33" s="7">
        <f t="shared" si="4"/>
        <v>21028768</v>
      </c>
      <c r="G33" s="7">
        <f t="shared" si="4"/>
        <v>27792560</v>
      </c>
      <c r="H33" s="7">
        <f t="shared" si="4"/>
        <v>29164967</v>
      </c>
      <c r="I33" s="7">
        <f t="shared" si="4"/>
        <v>28934383</v>
      </c>
      <c r="J33" s="7">
        <f t="shared" si="4"/>
        <v>28120687</v>
      </c>
      <c r="K33" s="7">
        <f t="shared" si="4"/>
        <v>27242571</v>
      </c>
      <c r="L33" s="7">
        <f t="shared" si="4"/>
        <v>21954879</v>
      </c>
      <c r="M33" s="7">
        <f t="shared" si="4"/>
        <v>17349056</v>
      </c>
      <c r="N33" s="7">
        <f t="shared" si="4"/>
        <v>0</v>
      </c>
      <c r="O33" s="7">
        <f t="shared" ref="O33:P33" si="5">SUM(O15:O32)</f>
        <v>258955974</v>
      </c>
      <c r="P33" s="7">
        <f t="shared" si="5"/>
        <v>100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H40" si="6">+(C26/C8)*100</f>
        <v>49.505525736518329</v>
      </c>
      <c r="D40" s="54">
        <f t="shared" si="6"/>
        <v>56.028818046365224</v>
      </c>
      <c r="E40" s="54">
        <f t="shared" si="6"/>
        <v>56.092248273025568</v>
      </c>
      <c r="F40" s="54">
        <f t="shared" si="6"/>
        <v>50.418897578783508</v>
      </c>
      <c r="G40" s="54">
        <f t="shared" si="6"/>
        <v>56.897705716925685</v>
      </c>
      <c r="H40" s="54">
        <f t="shared" si="6"/>
        <v>49.19716521537638</v>
      </c>
      <c r="I40" s="54">
        <f t="shared" ref="I40:J40" si="7">+(I26/I8)*100</f>
        <v>50.739101642499165</v>
      </c>
      <c r="J40" s="54">
        <f t="shared" si="7"/>
        <v>53.530968144554933</v>
      </c>
      <c r="K40" s="54">
        <f t="shared" ref="K40:L40" si="8">+(K26/K8)*100</f>
        <v>59.323505112641541</v>
      </c>
      <c r="L40" s="54">
        <f t="shared" si="8"/>
        <v>60.566564725772345</v>
      </c>
      <c r="M40" s="54">
        <f t="shared" ref="M40" si="9">+(M26/M8)*100</f>
        <v>52.30658083068036</v>
      </c>
      <c r="N40" s="54"/>
    </row>
    <row r="41" spans="2:16" ht="12.95" customHeight="1" x14ac:dyDescent="0.2">
      <c r="B41" s="45" t="s">
        <v>22</v>
      </c>
      <c r="C41" s="54">
        <f t="shared" ref="C41:H41" si="10">+(C24/C8)*100</f>
        <v>23.720570267842586</v>
      </c>
      <c r="D41" s="54">
        <f t="shared" si="10"/>
        <v>23.693847181420296</v>
      </c>
      <c r="E41" s="54">
        <f t="shared" si="10"/>
        <v>23.294431721116027</v>
      </c>
      <c r="F41" s="54">
        <f t="shared" si="10"/>
        <v>24.447994290488154</v>
      </c>
      <c r="G41" s="54">
        <f t="shared" si="10"/>
        <v>21.105457719619928</v>
      </c>
      <c r="H41" s="54">
        <f t="shared" si="10"/>
        <v>19.321033347989044</v>
      </c>
      <c r="I41" s="54">
        <f t="shared" ref="I41:J41" si="11">+(I24/I8)*100</f>
        <v>17.850593185277184</v>
      </c>
      <c r="J41" s="54">
        <f t="shared" si="11"/>
        <v>16.033772574617398</v>
      </c>
      <c r="K41" s="54">
        <f t="shared" ref="K41:L41" si="12">+(K24/K8)*100</f>
        <v>14.775018848257751</v>
      </c>
      <c r="L41" s="54">
        <f t="shared" si="12"/>
        <v>16.000689413956685</v>
      </c>
      <c r="M41" s="54">
        <f t="shared" ref="M41" si="13">+(M24/M8)*100</f>
        <v>20.762985605672146</v>
      </c>
      <c r="N41" s="54"/>
    </row>
    <row r="42" spans="2:16" ht="12.95" customHeight="1" x14ac:dyDescent="0.2">
      <c r="B42" s="49" t="s">
        <v>53</v>
      </c>
      <c r="C42" s="55">
        <f t="shared" ref="C42:J42" si="14">100-C40-C41</f>
        <v>26.773903995639085</v>
      </c>
      <c r="D42" s="55">
        <f t="shared" si="14"/>
        <v>20.277334772214481</v>
      </c>
      <c r="E42" s="55">
        <f t="shared" si="14"/>
        <v>20.613320005858405</v>
      </c>
      <c r="F42" s="55">
        <f t="shared" si="14"/>
        <v>25.133108130728338</v>
      </c>
      <c r="G42" s="55">
        <f t="shared" si="14"/>
        <v>21.996836563454387</v>
      </c>
      <c r="H42" s="55">
        <f t="shared" si="14"/>
        <v>31.481801436634576</v>
      </c>
      <c r="I42" s="55">
        <f t="shared" si="14"/>
        <v>31.410305172223651</v>
      </c>
      <c r="J42" s="55">
        <f t="shared" si="14"/>
        <v>30.435259280827669</v>
      </c>
      <c r="K42" s="55">
        <f t="shared" ref="K42:L42" si="15">100-K40-K41</f>
        <v>25.901476039100707</v>
      </c>
      <c r="L42" s="55">
        <f t="shared" si="15"/>
        <v>23.43274586027097</v>
      </c>
      <c r="M42" s="55">
        <f t="shared" ref="M42" si="16">100-M40-M41</f>
        <v>26.930433563647494</v>
      </c>
      <c r="N42" s="55"/>
    </row>
    <row r="43" spans="2:16" ht="12.95" customHeight="1" x14ac:dyDescent="0.2">
      <c r="B43" s="24" t="s">
        <v>54</v>
      </c>
      <c r="C43" s="56">
        <f t="shared" ref="C43:N43" si="17">SUM(C40:C42)</f>
        <v>100</v>
      </c>
      <c r="D43" s="56">
        <f t="shared" si="17"/>
        <v>100</v>
      </c>
      <c r="E43" s="56">
        <f t="shared" si="17"/>
        <v>100</v>
      </c>
      <c r="F43" s="56">
        <f t="shared" si="17"/>
        <v>100</v>
      </c>
      <c r="G43" s="56">
        <f t="shared" si="17"/>
        <v>100</v>
      </c>
      <c r="H43" s="56">
        <f t="shared" si="17"/>
        <v>100</v>
      </c>
      <c r="I43" s="56">
        <f t="shared" si="17"/>
        <v>100</v>
      </c>
      <c r="J43" s="56">
        <f t="shared" si="17"/>
        <v>100</v>
      </c>
      <c r="K43" s="56">
        <f t="shared" si="17"/>
        <v>100</v>
      </c>
      <c r="L43" s="56">
        <f t="shared" si="17"/>
        <v>100</v>
      </c>
      <c r="M43" s="56">
        <f t="shared" si="17"/>
        <v>100</v>
      </c>
      <c r="N43" s="56">
        <f t="shared" si="17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2023'!$E$24/'2023'!C8)*100</f>
        <v>82.704976593437095</v>
      </c>
      <c r="D50" s="43">
        <f>+('February 2023'!$E$24/'2023'!D8)*100</f>
        <v>86.94166478243406</v>
      </c>
      <c r="E50" s="43">
        <f>+('March 2023'!$E$24/'2023'!E8)*100</f>
        <v>86.169670853703053</v>
      </c>
      <c r="F50" s="43">
        <f>+('April 2023'!$E$24/'2023'!F8)*100</f>
        <v>86.49721181954169</v>
      </c>
      <c r="G50" s="43">
        <f>+('May 2023'!$E$24/'2023'!G8)*100</f>
        <v>90.072548192753743</v>
      </c>
      <c r="H50" s="43">
        <f>+('June 2023'!$E$24/'2023'!H8)*100</f>
        <v>88.663450227802414</v>
      </c>
      <c r="I50" s="43">
        <f>+('July 2023'!$E$24/'2023'!I8)*100</f>
        <v>86.806050089265767</v>
      </c>
      <c r="J50" s="43">
        <f>+('August 2023'!$E$24/'2023'!J8)*100</f>
        <v>87.31055183680256</v>
      </c>
      <c r="K50" s="43">
        <f>+('September 2023'!$E$24/'2023'!K8)*100</f>
        <v>87.716236474156574</v>
      </c>
      <c r="L50" s="43">
        <f>+('October 2023'!$E$24/'2023'!L8)*100</f>
        <v>86.751136273627381</v>
      </c>
      <c r="M50" s="43">
        <f>+('November 2023'!$E$24/'2023'!M8)*100</f>
        <v>84.84145189225282</v>
      </c>
      <c r="N50" s="43"/>
    </row>
    <row r="51" spans="2:14" ht="12.95" customHeight="1" x14ac:dyDescent="0.2">
      <c r="B51" s="39" t="s">
        <v>57</v>
      </c>
      <c r="C51" s="43">
        <f>+('January 2023'!$E$50/'2023'!C8)*100</f>
        <v>17.295023406562901</v>
      </c>
      <c r="D51" s="43">
        <f>+('February 2023'!$E$50/'2023'!D8)*100</f>
        <v>13.058335217565942</v>
      </c>
      <c r="E51" s="43">
        <f>+('March 2023'!$E$50/'2023'!E8)*100</f>
        <v>13.830329146296947</v>
      </c>
      <c r="F51" s="43">
        <f>+('April 2023'!$E$50/'2023'!F8)*100</f>
        <v>13.502788180458314</v>
      </c>
      <c r="G51" s="43">
        <f>+('May 2023'!$E$50/'2023'!G8)*100</f>
        <v>9.9274518072462552</v>
      </c>
      <c r="H51" s="43">
        <f>+('June 2023'!$E$50/'2023'!H8)*100</f>
        <v>11.336549772197582</v>
      </c>
      <c r="I51" s="43">
        <f>+('July 2023'!$E$50/'2023'!I8)*100</f>
        <v>13.193949910734229</v>
      </c>
      <c r="J51" s="43">
        <f>+('August 2023'!$E$50/'2023'!J8)*100</f>
        <v>12.689448163197437</v>
      </c>
      <c r="K51" s="43">
        <f>+('September 2023'!$E$50/'2023'!K8)*100</f>
        <v>12.28376352584343</v>
      </c>
      <c r="L51" s="43">
        <f>+('October 2023'!$E$50/'2023'!L8)*100</f>
        <v>13.248863726372621</v>
      </c>
      <c r="M51" s="43">
        <f>+('November 2023'!$E$50/'2023'!M8)*100</f>
        <v>15.158548107747189</v>
      </c>
      <c r="N51" s="43"/>
    </row>
    <row r="52" spans="2:14" ht="12.95" customHeight="1" x14ac:dyDescent="0.2">
      <c r="B52" s="50" t="s">
        <v>58</v>
      </c>
      <c r="C52" s="57">
        <f>+('January 2023'!$E$73/'2023'!C8)*100</f>
        <v>0</v>
      </c>
      <c r="D52" s="57">
        <f>+('February 2023'!$E$73/'2023'!D8)*100</f>
        <v>0</v>
      </c>
      <c r="E52" s="57">
        <f>+('March 2023'!$E$73/'2023'!E8)*100</f>
        <v>0</v>
      </c>
      <c r="F52" s="57">
        <f>+('April 2023'!$E$73/'2023'!F8)*100</f>
        <v>0</v>
      </c>
      <c r="G52" s="57">
        <f>+('May 2023'!$E$73/'2023'!G8)*100</f>
        <v>0</v>
      </c>
      <c r="H52" s="57">
        <f>+('June 2023'!$E$73/'2023'!H8)*100</f>
        <v>0</v>
      </c>
      <c r="I52" s="57">
        <f>+('July 2023'!$E$73/'2023'!I8)*100</f>
        <v>0</v>
      </c>
      <c r="J52" s="57">
        <f>+('August 2023'!$E$73/'2023'!J8)*100</f>
        <v>0</v>
      </c>
      <c r="K52" s="57">
        <f>+('September 2023'!$E$73/'2023'!K8)*100</f>
        <v>0</v>
      </c>
      <c r="L52" s="57">
        <f>+('October 2023'!$E$73/'2023'!L8)*100</f>
        <v>0</v>
      </c>
      <c r="M52" s="57">
        <f>+('November 2023'!$E$73/'2023'!M8)*100</f>
        <v>0</v>
      </c>
      <c r="N52" s="57"/>
    </row>
    <row r="53" spans="2:14" ht="12.95" customHeight="1" x14ac:dyDescent="0.2">
      <c r="B53" s="24" t="s">
        <v>54</v>
      </c>
      <c r="C53" s="19">
        <f t="shared" ref="C53:N53" si="18">SUM(C50:C52)</f>
        <v>100</v>
      </c>
      <c r="D53" s="19">
        <f t="shared" si="18"/>
        <v>100</v>
      </c>
      <c r="E53" s="19">
        <f t="shared" si="18"/>
        <v>100</v>
      </c>
      <c r="F53" s="19">
        <f t="shared" si="18"/>
        <v>100</v>
      </c>
      <c r="G53" s="19">
        <f t="shared" si="18"/>
        <v>100</v>
      </c>
      <c r="H53" s="19">
        <f t="shared" si="18"/>
        <v>100</v>
      </c>
      <c r="I53" s="19">
        <f t="shared" si="18"/>
        <v>100</v>
      </c>
      <c r="J53" s="19">
        <f t="shared" si="18"/>
        <v>100</v>
      </c>
      <c r="K53" s="19">
        <f t="shared" si="18"/>
        <v>100</v>
      </c>
      <c r="L53" s="19">
        <f t="shared" si="18"/>
        <v>100</v>
      </c>
      <c r="M53" s="19">
        <f t="shared" si="18"/>
        <v>100.00000000000001</v>
      </c>
      <c r="N53" s="19">
        <f t="shared" si="18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67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36">
        <v>813241</v>
      </c>
      <c r="E6" s="36">
        <v>509720</v>
      </c>
    </row>
    <row r="7" spans="2:5" ht="12.95" customHeight="1" x14ac:dyDescent="0.2">
      <c r="B7" s="27" t="s">
        <v>1</v>
      </c>
      <c r="C7" s="27" t="s">
        <v>15</v>
      </c>
      <c r="D7" s="36">
        <v>579346</v>
      </c>
      <c r="E7" s="36">
        <v>386159</v>
      </c>
    </row>
    <row r="8" spans="2:5" ht="12.95" customHeight="1" x14ac:dyDescent="0.2">
      <c r="B8" s="27" t="s">
        <v>2</v>
      </c>
      <c r="C8" s="27" t="s">
        <v>16</v>
      </c>
      <c r="D8" s="36">
        <v>844262</v>
      </c>
      <c r="E8" s="36">
        <v>33620</v>
      </c>
    </row>
    <row r="9" spans="2:5" ht="12.95" customHeight="1" x14ac:dyDescent="0.2">
      <c r="B9" s="27" t="s">
        <v>3</v>
      </c>
      <c r="C9" s="27" t="s">
        <v>17</v>
      </c>
      <c r="D9" s="36">
        <v>80950</v>
      </c>
      <c r="E9" s="36">
        <v>9427</v>
      </c>
    </row>
    <row r="10" spans="2:5" ht="12.95" customHeight="1" x14ac:dyDescent="0.2">
      <c r="B10" s="27" t="s">
        <v>4</v>
      </c>
      <c r="C10" s="27" t="s">
        <v>18</v>
      </c>
      <c r="D10" s="36">
        <v>185547500</v>
      </c>
      <c r="E10" s="36">
        <v>445538</v>
      </c>
    </row>
    <row r="11" spans="2:5" ht="12.95" customHeight="1" x14ac:dyDescent="0.2">
      <c r="B11" s="27" t="s">
        <v>5</v>
      </c>
      <c r="C11" s="27" t="s">
        <v>19</v>
      </c>
      <c r="D11" s="36">
        <v>1028000</v>
      </c>
      <c r="E11" s="36">
        <v>7033</v>
      </c>
    </row>
    <row r="12" spans="2:5" ht="12.95" customHeight="1" x14ac:dyDescent="0.2">
      <c r="B12" s="27" t="s">
        <v>6</v>
      </c>
      <c r="C12" s="27" t="s">
        <v>20</v>
      </c>
      <c r="D12" s="36">
        <v>385494</v>
      </c>
      <c r="E12" s="36">
        <v>34556</v>
      </c>
    </row>
    <row r="13" spans="2:5" ht="12.95" customHeight="1" x14ac:dyDescent="0.2">
      <c r="B13" s="27" t="s">
        <v>28</v>
      </c>
      <c r="C13" s="27" t="s">
        <v>29</v>
      </c>
      <c r="D13" s="36">
        <v>222060</v>
      </c>
      <c r="E13" s="36">
        <v>2165</v>
      </c>
    </row>
    <row r="14" spans="2:5" ht="12.95" customHeight="1" x14ac:dyDescent="0.2">
      <c r="B14" s="27" t="s">
        <v>7</v>
      </c>
      <c r="C14" s="27" t="s">
        <v>21</v>
      </c>
      <c r="D14" s="36">
        <v>1789890</v>
      </c>
      <c r="E14" s="36">
        <v>153659</v>
      </c>
    </row>
    <row r="15" spans="2:5" ht="12.95" customHeight="1" x14ac:dyDescent="0.2">
      <c r="B15" s="27" t="s">
        <v>8</v>
      </c>
      <c r="C15" s="27" t="s">
        <v>22</v>
      </c>
      <c r="D15" s="36">
        <v>3319104</v>
      </c>
      <c r="E15" s="36">
        <v>3245672</v>
      </c>
    </row>
    <row r="16" spans="2:5" ht="12.95" customHeight="1" x14ac:dyDescent="0.2">
      <c r="B16" s="27" t="s">
        <v>9</v>
      </c>
      <c r="C16" s="27" t="s">
        <v>23</v>
      </c>
      <c r="D16" s="36">
        <v>513024</v>
      </c>
      <c r="E16" s="36">
        <v>564029</v>
      </c>
    </row>
    <row r="17" spans="2:17" ht="12.95" customHeight="1" x14ac:dyDescent="0.2">
      <c r="B17" s="27" t="s">
        <v>10</v>
      </c>
      <c r="C17" s="27" t="s">
        <v>24</v>
      </c>
      <c r="D17" s="36">
        <v>7676192</v>
      </c>
      <c r="E17" s="36">
        <v>6942141</v>
      </c>
    </row>
    <row r="18" spans="2:17" ht="12.95" customHeight="1" x14ac:dyDescent="0.2">
      <c r="B18" s="27" t="s">
        <v>11</v>
      </c>
      <c r="C18" s="27" t="s">
        <v>25</v>
      </c>
      <c r="D18" s="36">
        <v>2306308</v>
      </c>
      <c r="E18" s="36">
        <v>17253</v>
      </c>
    </row>
    <row r="19" spans="2:17" ht="12.95" customHeight="1" x14ac:dyDescent="0.2">
      <c r="B19" s="27" t="s">
        <v>30</v>
      </c>
      <c r="C19" s="27" t="s">
        <v>31</v>
      </c>
      <c r="D19" s="36">
        <v>6603</v>
      </c>
      <c r="E19" s="36">
        <v>1116</v>
      </c>
    </row>
    <row r="20" spans="2:17" ht="12.95" customHeight="1" x14ac:dyDescent="0.2">
      <c r="B20" s="27" t="s">
        <v>32</v>
      </c>
      <c r="C20" s="27" t="s">
        <v>33</v>
      </c>
      <c r="D20" s="36">
        <v>4027</v>
      </c>
      <c r="E20" s="36">
        <v>1723</v>
      </c>
    </row>
    <row r="21" spans="2:17" ht="12.95" customHeight="1" x14ac:dyDescent="0.2">
      <c r="B21" s="27" t="s">
        <v>12</v>
      </c>
      <c r="C21" s="27" t="s">
        <v>26</v>
      </c>
      <c r="D21" s="36">
        <v>1456212</v>
      </c>
      <c r="E21" s="36">
        <v>726873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200415</v>
      </c>
      <c r="E22" s="36">
        <v>40481</v>
      </c>
      <c r="H22" s="14"/>
    </row>
    <row r="23" spans="2:17" ht="12.95" customHeight="1" x14ac:dyDescent="0.2">
      <c r="B23" s="59" t="s">
        <v>77</v>
      </c>
      <c r="C23" s="27" t="s">
        <v>78</v>
      </c>
      <c r="D23" s="36"/>
      <c r="E23" s="36">
        <v>17819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13138984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13.138984000000001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70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57655</v>
      </c>
      <c r="E32" s="36">
        <v>37256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72230</v>
      </c>
      <c r="E33" s="36">
        <v>50174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146900</v>
      </c>
      <c r="E34" s="36">
        <v>6368</v>
      </c>
    </row>
    <row r="35" spans="2:17" ht="12.95" customHeight="1" x14ac:dyDescent="0.2">
      <c r="B35" s="27" t="s">
        <v>3</v>
      </c>
      <c r="C35" s="27" t="s">
        <v>17</v>
      </c>
      <c r="D35" s="36">
        <v>142150</v>
      </c>
      <c r="E35" s="36">
        <v>18498</v>
      </c>
    </row>
    <row r="36" spans="2:17" ht="12.95" customHeight="1" x14ac:dyDescent="0.2">
      <c r="B36" s="27" t="s">
        <v>4</v>
      </c>
      <c r="C36" s="27" t="s">
        <v>18</v>
      </c>
      <c r="D36" s="36">
        <v>143255300</v>
      </c>
      <c r="E36" s="36">
        <v>352676</v>
      </c>
    </row>
    <row r="37" spans="2:17" ht="12.95" customHeight="1" x14ac:dyDescent="0.2">
      <c r="B37" s="27" t="s">
        <v>5</v>
      </c>
      <c r="C37" s="27" t="s">
        <v>19</v>
      </c>
      <c r="D37" s="36">
        <v>482000</v>
      </c>
      <c r="E37" s="36">
        <v>3521</v>
      </c>
    </row>
    <row r="38" spans="2:17" ht="12.95" customHeight="1" x14ac:dyDescent="0.2">
      <c r="B38" s="27" t="s">
        <v>6</v>
      </c>
      <c r="C38" s="27" t="s">
        <v>20</v>
      </c>
      <c r="D38" s="36">
        <v>147350</v>
      </c>
      <c r="E38" s="36">
        <v>13947</v>
      </c>
    </row>
    <row r="39" spans="2:17" ht="12.95" customHeight="1" x14ac:dyDescent="0.2">
      <c r="B39" s="27" t="s">
        <v>28</v>
      </c>
      <c r="C39" s="27" t="s">
        <v>29</v>
      </c>
      <c r="D39" s="36">
        <v>59600</v>
      </c>
      <c r="E39" s="36">
        <v>803</v>
      </c>
    </row>
    <row r="40" spans="2:17" ht="12.95" customHeight="1" x14ac:dyDescent="0.2">
      <c r="B40" s="27" t="s">
        <v>7</v>
      </c>
      <c r="C40" s="27" t="s">
        <v>21</v>
      </c>
      <c r="D40" s="36">
        <v>414350</v>
      </c>
      <c r="E40" s="36">
        <v>36660</v>
      </c>
    </row>
    <row r="41" spans="2:17" ht="12.95" customHeight="1" x14ac:dyDescent="0.2">
      <c r="B41" s="27" t="s">
        <v>8</v>
      </c>
      <c r="C41" s="27" t="s">
        <v>22</v>
      </c>
      <c r="D41" s="36">
        <v>513774</v>
      </c>
      <c r="E41" s="36">
        <v>522713</v>
      </c>
    </row>
    <row r="42" spans="2:17" ht="12.95" customHeight="1" x14ac:dyDescent="0.2">
      <c r="B42" s="27" t="s">
        <v>9</v>
      </c>
      <c r="C42" s="27" t="s">
        <v>23</v>
      </c>
      <c r="D42" s="36">
        <v>128150</v>
      </c>
      <c r="E42" s="36">
        <v>148630</v>
      </c>
    </row>
    <row r="43" spans="2:17" ht="12.95" customHeight="1" x14ac:dyDescent="0.2">
      <c r="B43" s="27" t="s">
        <v>10</v>
      </c>
      <c r="C43" s="27" t="s">
        <v>24</v>
      </c>
      <c r="D43" s="36">
        <v>974924</v>
      </c>
      <c r="E43" s="36">
        <v>922589</v>
      </c>
    </row>
    <row r="44" spans="2:17" ht="12.95" customHeight="1" x14ac:dyDescent="0.2">
      <c r="B44" s="27" t="s">
        <v>11</v>
      </c>
      <c r="C44" s="27" t="s">
        <v>25</v>
      </c>
      <c r="D44" s="36">
        <v>1718450</v>
      </c>
      <c r="E44" s="36">
        <v>15391</v>
      </c>
    </row>
    <row r="45" spans="2:17" ht="12.95" customHeight="1" x14ac:dyDescent="0.2">
      <c r="B45" s="27" t="s">
        <v>30</v>
      </c>
      <c r="C45" s="27" t="s">
        <v>31</v>
      </c>
      <c r="D45" s="36">
        <v>628</v>
      </c>
      <c r="E45" s="36">
        <v>131</v>
      </c>
    </row>
    <row r="46" spans="2:17" ht="12.95" customHeight="1" x14ac:dyDescent="0.2">
      <c r="B46" s="20" t="s">
        <v>32</v>
      </c>
      <c r="C46" s="20" t="s">
        <v>33</v>
      </c>
      <c r="D46" s="36">
        <v>2110</v>
      </c>
      <c r="E46" s="36">
        <v>1114</v>
      </c>
    </row>
    <row r="47" spans="2:17" ht="12.95" customHeight="1" x14ac:dyDescent="0.2">
      <c r="B47" s="27" t="s">
        <v>12</v>
      </c>
      <c r="C47" s="27" t="s">
        <v>26</v>
      </c>
      <c r="D47" s="36">
        <v>1080937</v>
      </c>
      <c r="E47" s="36">
        <v>567448</v>
      </c>
    </row>
    <row r="48" spans="2:17" ht="12.95" customHeight="1" x14ac:dyDescent="0.2">
      <c r="B48" s="27" t="s">
        <v>13</v>
      </c>
      <c r="C48" s="27" t="s">
        <v>27</v>
      </c>
      <c r="D48" s="36">
        <v>14040</v>
      </c>
      <c r="E48" s="36">
        <v>3138</v>
      </c>
    </row>
    <row r="49" spans="2:5" ht="12.95" customHeight="1" x14ac:dyDescent="0.2">
      <c r="B49" s="59" t="s">
        <v>77</v>
      </c>
      <c r="C49" s="27" t="s">
        <v>78</v>
      </c>
      <c r="D49" s="36"/>
      <c r="E49" s="36">
        <v>46529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2747586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2.7475860000000001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73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71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13.138984000000001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2.7475860000000001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AA549-A48E-4107-B8B2-2B7AF27CBB34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36">
        <v>470915</v>
      </c>
      <c r="E6" s="36">
        <v>294857</v>
      </c>
    </row>
    <row r="7" spans="2:5" ht="12.95" customHeight="1" x14ac:dyDescent="0.2">
      <c r="B7" s="27" t="s">
        <v>1</v>
      </c>
      <c r="C7" s="27" t="s">
        <v>15</v>
      </c>
      <c r="D7" s="36">
        <v>702605</v>
      </c>
      <c r="E7" s="36">
        <v>473353</v>
      </c>
    </row>
    <row r="8" spans="2:5" ht="12.95" customHeight="1" x14ac:dyDescent="0.2">
      <c r="B8" s="27" t="s">
        <v>2</v>
      </c>
      <c r="C8" s="27" t="s">
        <v>16</v>
      </c>
      <c r="D8" s="36">
        <v>4411340</v>
      </c>
      <c r="E8" s="36">
        <v>180012</v>
      </c>
    </row>
    <row r="9" spans="2:5" ht="12.95" customHeight="1" x14ac:dyDescent="0.2">
      <c r="B9" s="27" t="s">
        <v>3</v>
      </c>
      <c r="C9" s="27" t="s">
        <v>17</v>
      </c>
      <c r="D9" s="36">
        <v>138750</v>
      </c>
      <c r="E9" s="36">
        <v>15923</v>
      </c>
    </row>
    <row r="10" spans="2:5" ht="12.95" customHeight="1" x14ac:dyDescent="0.2">
      <c r="B10" s="27" t="s">
        <v>4</v>
      </c>
      <c r="C10" s="27" t="s">
        <v>18</v>
      </c>
      <c r="D10" s="36">
        <v>212146900</v>
      </c>
      <c r="E10" s="36">
        <v>524176</v>
      </c>
    </row>
    <row r="11" spans="2:5" ht="12.95" customHeight="1" x14ac:dyDescent="0.2">
      <c r="B11" s="27" t="s">
        <v>5</v>
      </c>
      <c r="C11" s="27" t="s">
        <v>19</v>
      </c>
      <c r="D11" s="36">
        <v>1311000</v>
      </c>
      <c r="E11" s="36">
        <v>8263</v>
      </c>
    </row>
    <row r="12" spans="2:5" ht="12.95" customHeight="1" x14ac:dyDescent="0.2">
      <c r="B12" s="27" t="s">
        <v>6</v>
      </c>
      <c r="C12" s="27" t="s">
        <v>20</v>
      </c>
      <c r="D12" s="36">
        <v>353000</v>
      </c>
      <c r="E12" s="36">
        <v>30653</v>
      </c>
    </row>
    <row r="13" spans="2:5" ht="12.95" customHeight="1" x14ac:dyDescent="0.2">
      <c r="B13" s="27" t="s">
        <v>28</v>
      </c>
      <c r="C13" s="27" t="s">
        <v>29</v>
      </c>
      <c r="D13" s="36">
        <v>20820</v>
      </c>
      <c r="E13" s="36">
        <v>182</v>
      </c>
    </row>
    <row r="14" spans="2:5" ht="12.95" customHeight="1" x14ac:dyDescent="0.2">
      <c r="B14" s="27" t="s">
        <v>7</v>
      </c>
      <c r="C14" s="27" t="s">
        <v>21</v>
      </c>
      <c r="D14" s="36">
        <v>1178570</v>
      </c>
      <c r="E14" s="36">
        <v>100589</v>
      </c>
    </row>
    <row r="15" spans="2:5" ht="12.95" customHeight="1" x14ac:dyDescent="0.2">
      <c r="B15" s="27" t="s">
        <v>8</v>
      </c>
      <c r="C15" s="27" t="s">
        <v>22</v>
      </c>
      <c r="D15" s="36">
        <v>4183395</v>
      </c>
      <c r="E15" s="36">
        <v>4128133</v>
      </c>
    </row>
    <row r="16" spans="2:5" ht="12.95" customHeight="1" x14ac:dyDescent="0.2">
      <c r="B16" s="27" t="s">
        <v>9</v>
      </c>
      <c r="C16" s="27" t="s">
        <v>23</v>
      </c>
      <c r="D16" s="36">
        <v>428162</v>
      </c>
      <c r="E16" s="36">
        <v>469175</v>
      </c>
    </row>
    <row r="17" spans="2:17" ht="12.95" customHeight="1" x14ac:dyDescent="0.2">
      <c r="B17" s="27" t="s">
        <v>10</v>
      </c>
      <c r="C17" s="27" t="s">
        <v>24</v>
      </c>
      <c r="D17" s="36">
        <v>10922474</v>
      </c>
      <c r="E17" s="36">
        <v>9982021</v>
      </c>
    </row>
    <row r="18" spans="2:17" ht="12.95" customHeight="1" x14ac:dyDescent="0.2">
      <c r="B18" s="27" t="s">
        <v>11</v>
      </c>
      <c r="C18" s="27" t="s">
        <v>25</v>
      </c>
      <c r="D18" s="36">
        <v>1526000</v>
      </c>
      <c r="E18" s="36">
        <v>11296</v>
      </c>
    </row>
    <row r="19" spans="2:17" ht="12.95" customHeight="1" x14ac:dyDescent="0.2">
      <c r="B19" s="27" t="s">
        <v>30</v>
      </c>
      <c r="C19" s="27" t="s">
        <v>31</v>
      </c>
      <c r="D19" s="36">
        <v>15795</v>
      </c>
      <c r="E19" s="36">
        <v>2687</v>
      </c>
    </row>
    <row r="20" spans="2:17" ht="12.95" customHeight="1" x14ac:dyDescent="0.2">
      <c r="B20" s="27" t="s">
        <v>32</v>
      </c>
      <c r="C20" s="27" t="s">
        <v>33</v>
      </c>
      <c r="D20" s="36">
        <v>2331</v>
      </c>
      <c r="E20" s="36">
        <v>997</v>
      </c>
    </row>
    <row r="21" spans="2:17" ht="12.95" customHeight="1" x14ac:dyDescent="0.2">
      <c r="B21" s="27" t="s">
        <v>12</v>
      </c>
      <c r="C21" s="27" t="s">
        <v>26</v>
      </c>
      <c r="D21" s="36">
        <v>930323</v>
      </c>
      <c r="E21" s="36">
        <v>460624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96055</v>
      </c>
      <c r="E22" s="36">
        <v>19177</v>
      </c>
      <c r="H22" s="14"/>
    </row>
    <row r="23" spans="2:17" ht="12.95" customHeight="1" x14ac:dyDescent="0.2">
      <c r="B23" s="59" t="s">
        <v>77</v>
      </c>
      <c r="C23" s="27" t="s">
        <v>78</v>
      </c>
      <c r="D23" s="36"/>
      <c r="E23" s="36">
        <v>16552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16718670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16.718669999999999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89915</v>
      </c>
      <c r="E32" s="36">
        <v>58318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56420</v>
      </c>
      <c r="E33" s="36">
        <v>38796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251840</v>
      </c>
      <c r="E34" s="36">
        <v>11020</v>
      </c>
    </row>
    <row r="35" spans="2:17" ht="12.95" customHeight="1" x14ac:dyDescent="0.2">
      <c r="B35" s="27" t="s">
        <v>3</v>
      </c>
      <c r="C35" s="27" t="s">
        <v>17</v>
      </c>
      <c r="D35" s="36">
        <v>365950</v>
      </c>
      <c r="E35" s="36">
        <v>47393</v>
      </c>
    </row>
    <row r="36" spans="2:17" ht="12.95" customHeight="1" x14ac:dyDescent="0.2">
      <c r="B36" s="27" t="s">
        <v>4</v>
      </c>
      <c r="C36" s="27" t="s">
        <v>18</v>
      </c>
      <c r="D36" s="36">
        <v>160740900</v>
      </c>
      <c r="E36" s="36">
        <v>405056</v>
      </c>
    </row>
    <row r="37" spans="2:17" ht="12.95" customHeight="1" x14ac:dyDescent="0.2">
      <c r="B37" s="27" t="s">
        <v>5</v>
      </c>
      <c r="C37" s="27" t="s">
        <v>19</v>
      </c>
      <c r="D37" s="36">
        <v>499000</v>
      </c>
      <c r="E37" s="36">
        <v>3643</v>
      </c>
    </row>
    <row r="38" spans="2:17" ht="12.95" customHeight="1" x14ac:dyDescent="0.2">
      <c r="B38" s="27" t="s">
        <v>6</v>
      </c>
      <c r="C38" s="27" t="s">
        <v>20</v>
      </c>
      <c r="D38" s="36">
        <v>110250</v>
      </c>
      <c r="E38" s="36">
        <v>10027</v>
      </c>
    </row>
    <row r="39" spans="2:17" ht="12.95" customHeight="1" x14ac:dyDescent="0.2">
      <c r="B39" s="27" t="s">
        <v>28</v>
      </c>
      <c r="C39" s="27" t="s">
        <v>29</v>
      </c>
      <c r="D39" s="36">
        <v>6330</v>
      </c>
      <c r="E39" s="36">
        <v>93</v>
      </c>
    </row>
    <row r="40" spans="2:17" ht="12.95" customHeight="1" x14ac:dyDescent="0.2">
      <c r="B40" s="27" t="s">
        <v>7</v>
      </c>
      <c r="C40" s="27" t="s">
        <v>21</v>
      </c>
      <c r="D40" s="36">
        <v>413720</v>
      </c>
      <c r="E40" s="36">
        <v>36668</v>
      </c>
    </row>
    <row r="41" spans="2:17" ht="12.95" customHeight="1" x14ac:dyDescent="0.2">
      <c r="B41" s="27" t="s">
        <v>8</v>
      </c>
      <c r="C41" s="27" t="s">
        <v>22</v>
      </c>
      <c r="D41" s="36">
        <v>421891</v>
      </c>
      <c r="E41" s="36">
        <v>428136</v>
      </c>
    </row>
    <row r="42" spans="2:17" ht="12.95" customHeight="1" x14ac:dyDescent="0.2">
      <c r="B42" s="27" t="s">
        <v>9</v>
      </c>
      <c r="C42" s="27" t="s">
        <v>23</v>
      </c>
      <c r="D42" s="36">
        <v>159292</v>
      </c>
      <c r="E42" s="36">
        <v>182283</v>
      </c>
    </row>
    <row r="43" spans="2:17" ht="12.95" customHeight="1" x14ac:dyDescent="0.2">
      <c r="B43" s="27" t="s">
        <v>10</v>
      </c>
      <c r="C43" s="27" t="s">
        <v>24</v>
      </c>
      <c r="D43" s="36">
        <v>836928</v>
      </c>
      <c r="E43" s="36">
        <v>792184</v>
      </c>
    </row>
    <row r="44" spans="2:17" ht="12.95" customHeight="1" x14ac:dyDescent="0.2">
      <c r="B44" s="27" t="s">
        <v>11</v>
      </c>
      <c r="C44" s="27" t="s">
        <v>25</v>
      </c>
      <c r="D44" s="36">
        <v>1912025</v>
      </c>
      <c r="E44" s="36">
        <v>17181</v>
      </c>
    </row>
    <row r="45" spans="2:17" ht="12.95" customHeight="1" x14ac:dyDescent="0.2">
      <c r="B45" s="27" t="s">
        <v>30</v>
      </c>
      <c r="C45" s="27" t="s">
        <v>31</v>
      </c>
      <c r="D45" s="36">
        <v>6234</v>
      </c>
      <c r="E45" s="36">
        <v>1309</v>
      </c>
    </row>
    <row r="46" spans="2:17" ht="12.95" customHeight="1" x14ac:dyDescent="0.2">
      <c r="B46" s="20" t="s">
        <v>32</v>
      </c>
      <c r="C46" s="20" t="s">
        <v>33</v>
      </c>
      <c r="D46" s="36">
        <v>3196</v>
      </c>
      <c r="E46" s="36">
        <v>1688</v>
      </c>
    </row>
    <row r="47" spans="2:17" ht="12.95" customHeight="1" x14ac:dyDescent="0.2">
      <c r="B47" s="27" t="s">
        <v>12</v>
      </c>
      <c r="C47" s="27" t="s">
        <v>26</v>
      </c>
      <c r="D47" s="36">
        <v>869579</v>
      </c>
      <c r="E47" s="36">
        <v>457958</v>
      </c>
    </row>
    <row r="48" spans="2:17" ht="12.95" customHeight="1" x14ac:dyDescent="0.2">
      <c r="B48" s="27" t="s">
        <v>13</v>
      </c>
      <c r="C48" s="27" t="s">
        <v>27</v>
      </c>
      <c r="D48" s="36">
        <v>32885</v>
      </c>
      <c r="E48" s="36">
        <v>7236</v>
      </c>
    </row>
    <row r="49" spans="2:5" ht="12.95" customHeight="1" x14ac:dyDescent="0.2">
      <c r="B49" s="59" t="s">
        <v>77</v>
      </c>
      <c r="C49" s="27" t="s">
        <v>78</v>
      </c>
      <c r="D49" s="36"/>
      <c r="E49" s="36">
        <v>12097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2511086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2.5110860000000002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16.718669999999999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2.5110860000000002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5354A-D658-4BB1-B631-826972CAC864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36">
        <v>530375</v>
      </c>
      <c r="E6" s="36">
        <v>318744</v>
      </c>
    </row>
    <row r="7" spans="2:5" ht="12.95" customHeight="1" x14ac:dyDescent="0.2">
      <c r="B7" s="27" t="s">
        <v>1</v>
      </c>
      <c r="C7" s="27" t="s">
        <v>15</v>
      </c>
      <c r="D7" s="36">
        <v>554325</v>
      </c>
      <c r="E7" s="36">
        <v>365563</v>
      </c>
    </row>
    <row r="8" spans="2:5" ht="12.95" customHeight="1" x14ac:dyDescent="0.2">
      <c r="B8" s="27" t="s">
        <v>2</v>
      </c>
      <c r="C8" s="27" t="s">
        <v>16</v>
      </c>
      <c r="D8" s="36">
        <v>588470</v>
      </c>
      <c r="E8" s="36">
        <v>22913</v>
      </c>
    </row>
    <row r="9" spans="2:5" ht="12.95" customHeight="1" x14ac:dyDescent="0.2">
      <c r="B9" s="27" t="s">
        <v>3</v>
      </c>
      <c r="C9" s="27" t="s">
        <v>17</v>
      </c>
      <c r="D9" s="36">
        <v>192250</v>
      </c>
      <c r="E9" s="36">
        <v>22236</v>
      </c>
    </row>
    <row r="10" spans="2:5" ht="12.95" customHeight="1" x14ac:dyDescent="0.2">
      <c r="B10" s="27" t="s">
        <v>4</v>
      </c>
      <c r="C10" s="27" t="s">
        <v>18</v>
      </c>
      <c r="D10" s="36">
        <v>191825781</v>
      </c>
      <c r="E10" s="36">
        <v>473845</v>
      </c>
    </row>
    <row r="11" spans="2:5" ht="12.95" customHeight="1" x14ac:dyDescent="0.2">
      <c r="B11" s="27" t="s">
        <v>5</v>
      </c>
      <c r="C11" s="27" t="s">
        <v>19</v>
      </c>
      <c r="D11" s="36">
        <v>1100000</v>
      </c>
      <c r="E11" s="36">
        <v>7044</v>
      </c>
    </row>
    <row r="12" spans="2:5" ht="12.95" customHeight="1" x14ac:dyDescent="0.2">
      <c r="B12" s="27" t="s">
        <v>6</v>
      </c>
      <c r="C12" s="27" t="s">
        <v>20</v>
      </c>
      <c r="D12" s="36">
        <v>491690</v>
      </c>
      <c r="E12" s="36">
        <v>41667</v>
      </c>
    </row>
    <row r="13" spans="2:5" ht="12.95" customHeight="1" x14ac:dyDescent="0.2">
      <c r="B13" s="27" t="s">
        <v>28</v>
      </c>
      <c r="C13" s="27" t="s">
        <v>29</v>
      </c>
      <c r="D13" s="36">
        <v>119500</v>
      </c>
      <c r="E13" s="36">
        <v>1003</v>
      </c>
    </row>
    <row r="14" spans="2:5" ht="12.95" customHeight="1" x14ac:dyDescent="0.2">
      <c r="B14" s="27" t="s">
        <v>7</v>
      </c>
      <c r="C14" s="27" t="s">
        <v>21</v>
      </c>
      <c r="D14" s="36">
        <v>1766760</v>
      </c>
      <c r="E14" s="36">
        <v>151484</v>
      </c>
    </row>
    <row r="15" spans="2:5" ht="12.95" customHeight="1" x14ac:dyDescent="0.2">
      <c r="B15" s="27" t="s">
        <v>8</v>
      </c>
      <c r="C15" s="27" t="s">
        <v>22</v>
      </c>
      <c r="D15" s="36">
        <v>4674935</v>
      </c>
      <c r="E15" s="36">
        <v>4609609</v>
      </c>
    </row>
    <row r="16" spans="2:5" ht="12.95" customHeight="1" x14ac:dyDescent="0.2">
      <c r="B16" s="27" t="s">
        <v>9</v>
      </c>
      <c r="C16" s="27" t="s">
        <v>23</v>
      </c>
      <c r="D16" s="36">
        <v>651093</v>
      </c>
      <c r="E16" s="36">
        <v>716947</v>
      </c>
    </row>
    <row r="17" spans="2:17" ht="12.95" customHeight="1" x14ac:dyDescent="0.2">
      <c r="B17" s="27" t="s">
        <v>10</v>
      </c>
      <c r="C17" s="27" t="s">
        <v>24</v>
      </c>
      <c r="D17" s="36">
        <v>12659029</v>
      </c>
      <c r="E17" s="36">
        <v>11582818</v>
      </c>
    </row>
    <row r="18" spans="2:17" ht="12.95" customHeight="1" x14ac:dyDescent="0.2">
      <c r="B18" s="27" t="s">
        <v>11</v>
      </c>
      <c r="C18" s="27" t="s">
        <v>25</v>
      </c>
      <c r="D18" s="36">
        <v>2405650</v>
      </c>
      <c r="E18" s="36">
        <v>17915</v>
      </c>
    </row>
    <row r="19" spans="2:17" ht="12.95" customHeight="1" x14ac:dyDescent="0.2">
      <c r="B19" s="27" t="s">
        <v>30</v>
      </c>
      <c r="C19" s="27" t="s">
        <v>31</v>
      </c>
      <c r="D19" s="36">
        <v>2477</v>
      </c>
      <c r="E19" s="36">
        <v>420</v>
      </c>
    </row>
    <row r="20" spans="2:17" ht="12.95" customHeight="1" x14ac:dyDescent="0.2">
      <c r="B20" s="27" t="s">
        <v>32</v>
      </c>
      <c r="C20" s="27" t="s">
        <v>33</v>
      </c>
      <c r="D20" s="36">
        <v>1955</v>
      </c>
      <c r="E20" s="36">
        <v>836</v>
      </c>
    </row>
    <row r="21" spans="2:17" ht="12.95" customHeight="1" x14ac:dyDescent="0.2">
      <c r="B21" s="27" t="s">
        <v>12</v>
      </c>
      <c r="C21" s="27" t="s">
        <v>26</v>
      </c>
      <c r="D21" s="36">
        <v>1483898</v>
      </c>
      <c r="E21" s="36">
        <v>741896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400290</v>
      </c>
      <c r="E22" s="36">
        <v>81237</v>
      </c>
      <c r="H22" s="14"/>
    </row>
    <row r="23" spans="2:17" ht="12.95" customHeight="1" x14ac:dyDescent="0.2">
      <c r="B23" s="59" t="s">
        <v>77</v>
      </c>
      <c r="C23" s="27" t="s">
        <v>78</v>
      </c>
      <c r="D23" s="36"/>
      <c r="E23" s="36">
        <v>18106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19174283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19.174282999999999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147240</v>
      </c>
      <c r="E32" s="36">
        <v>92119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95560</v>
      </c>
      <c r="E33" s="36">
        <v>65699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366320</v>
      </c>
      <c r="E34" s="36">
        <v>16029</v>
      </c>
    </row>
    <row r="35" spans="2:17" ht="12.95" customHeight="1" x14ac:dyDescent="0.2">
      <c r="B35" s="27" t="s">
        <v>3</v>
      </c>
      <c r="C35" s="27" t="s">
        <v>17</v>
      </c>
      <c r="D35" s="36">
        <v>75600</v>
      </c>
      <c r="E35" s="36">
        <v>10238</v>
      </c>
    </row>
    <row r="36" spans="2:17" ht="12.95" customHeight="1" x14ac:dyDescent="0.2">
      <c r="B36" s="27" t="s">
        <v>4</v>
      </c>
      <c r="C36" s="27" t="s">
        <v>18</v>
      </c>
      <c r="D36" s="36">
        <v>154058781</v>
      </c>
      <c r="E36" s="36">
        <v>390005</v>
      </c>
    </row>
    <row r="37" spans="2:17" ht="12.95" customHeight="1" x14ac:dyDescent="0.2">
      <c r="B37" s="27" t="s">
        <v>5</v>
      </c>
      <c r="C37" s="27" t="s">
        <v>19</v>
      </c>
      <c r="D37" s="36">
        <v>465000</v>
      </c>
      <c r="E37" s="36">
        <v>3385</v>
      </c>
    </row>
    <row r="38" spans="2:17" ht="12.95" customHeight="1" x14ac:dyDescent="0.2">
      <c r="B38" s="27" t="s">
        <v>6</v>
      </c>
      <c r="C38" s="27" t="s">
        <v>20</v>
      </c>
      <c r="D38" s="36">
        <v>244200</v>
      </c>
      <c r="E38" s="36">
        <v>22246</v>
      </c>
    </row>
    <row r="39" spans="2:17" ht="12.95" customHeight="1" x14ac:dyDescent="0.2">
      <c r="B39" s="27" t="s">
        <v>28</v>
      </c>
      <c r="C39" s="27" t="s">
        <v>29</v>
      </c>
      <c r="D39" s="36">
        <v>38000</v>
      </c>
      <c r="E39" s="36">
        <v>469</v>
      </c>
    </row>
    <row r="40" spans="2:17" ht="12.95" customHeight="1" x14ac:dyDescent="0.2">
      <c r="B40" s="27" t="s">
        <v>7</v>
      </c>
      <c r="C40" s="27" t="s">
        <v>21</v>
      </c>
      <c r="D40" s="36">
        <v>311810</v>
      </c>
      <c r="E40" s="36">
        <v>27822</v>
      </c>
    </row>
    <row r="41" spans="2:17" ht="12.95" customHeight="1" x14ac:dyDescent="0.2">
      <c r="B41" s="27" t="s">
        <v>8</v>
      </c>
      <c r="C41" s="27" t="s">
        <v>22</v>
      </c>
      <c r="D41" s="36">
        <v>566910</v>
      </c>
      <c r="E41" s="36">
        <v>573816</v>
      </c>
    </row>
    <row r="42" spans="2:17" ht="12.95" customHeight="1" x14ac:dyDescent="0.2">
      <c r="B42" s="27" t="s">
        <v>9</v>
      </c>
      <c r="C42" s="27" t="s">
        <v>23</v>
      </c>
      <c r="D42" s="36">
        <v>232871</v>
      </c>
      <c r="E42" s="36">
        <v>267405</v>
      </c>
    </row>
    <row r="43" spans="2:17" ht="12.95" customHeight="1" x14ac:dyDescent="0.2">
      <c r="B43" s="27" t="s">
        <v>10</v>
      </c>
      <c r="C43" s="27" t="s">
        <v>24</v>
      </c>
      <c r="D43" s="36">
        <v>949749</v>
      </c>
      <c r="E43" s="36">
        <v>898704</v>
      </c>
    </row>
    <row r="44" spans="2:17" ht="12.95" customHeight="1" x14ac:dyDescent="0.2">
      <c r="B44" s="27" t="s">
        <v>11</v>
      </c>
      <c r="C44" s="27" t="s">
        <v>25</v>
      </c>
      <c r="D44" s="36">
        <v>3973770</v>
      </c>
      <c r="E44" s="36">
        <v>35751</v>
      </c>
    </row>
    <row r="45" spans="2:17" ht="12.95" customHeight="1" x14ac:dyDescent="0.2">
      <c r="B45" s="27" t="s">
        <v>30</v>
      </c>
      <c r="C45" s="27" t="s">
        <v>31</v>
      </c>
      <c r="D45" s="36">
        <v>2917</v>
      </c>
      <c r="E45" s="36">
        <v>612</v>
      </c>
    </row>
    <row r="46" spans="2:17" ht="12.95" customHeight="1" x14ac:dyDescent="0.2">
      <c r="B46" s="20" t="s">
        <v>32</v>
      </c>
      <c r="C46" s="20" t="s">
        <v>33</v>
      </c>
      <c r="D46" s="36">
        <v>2532</v>
      </c>
      <c r="E46" s="36">
        <v>1339</v>
      </c>
    </row>
    <row r="47" spans="2:17" ht="12.95" customHeight="1" x14ac:dyDescent="0.2">
      <c r="B47" s="27" t="s">
        <v>12</v>
      </c>
      <c r="C47" s="27" t="s">
        <v>26</v>
      </c>
      <c r="D47" s="36">
        <v>1215643</v>
      </c>
      <c r="E47" s="36">
        <v>638249</v>
      </c>
    </row>
    <row r="48" spans="2:17" ht="12.95" customHeight="1" x14ac:dyDescent="0.2">
      <c r="B48" s="27" t="s">
        <v>13</v>
      </c>
      <c r="C48" s="27" t="s">
        <v>27</v>
      </c>
      <c r="D48" s="36">
        <v>36360</v>
      </c>
      <c r="E48" s="36">
        <v>8072</v>
      </c>
    </row>
    <row r="49" spans="2:5" ht="12.95" customHeight="1" x14ac:dyDescent="0.2">
      <c r="B49" s="59" t="s">
        <v>77</v>
      </c>
      <c r="C49" s="27" t="s">
        <v>78</v>
      </c>
      <c r="D49" s="36"/>
      <c r="E49" s="36">
        <v>25534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3077494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3.0774940000000002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19.174282999999999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3.0774940000000002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EF10B-E6D4-45C2-B844-0E10C7A0B6CF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36">
        <v>499865</v>
      </c>
      <c r="E6" s="36">
        <v>292378</v>
      </c>
    </row>
    <row r="7" spans="2:5" ht="12.95" customHeight="1" x14ac:dyDescent="0.2">
      <c r="B7" s="27" t="s">
        <v>1</v>
      </c>
      <c r="C7" s="27" t="s">
        <v>15</v>
      </c>
      <c r="D7" s="36">
        <v>605135</v>
      </c>
      <c r="E7" s="36">
        <v>393665</v>
      </c>
    </row>
    <row r="8" spans="2:5" ht="12.95" customHeight="1" x14ac:dyDescent="0.2">
      <c r="B8" s="27" t="s">
        <v>2</v>
      </c>
      <c r="C8" s="27" t="s">
        <v>16</v>
      </c>
      <c r="D8" s="36">
        <v>4161310</v>
      </c>
      <c r="E8" s="36">
        <v>171341</v>
      </c>
    </row>
    <row r="9" spans="2:5" ht="12.95" customHeight="1" x14ac:dyDescent="0.2">
      <c r="B9" s="27" t="s">
        <v>3</v>
      </c>
      <c r="C9" s="27" t="s">
        <v>17</v>
      </c>
      <c r="D9" s="36">
        <v>338700</v>
      </c>
      <c r="E9" s="36">
        <v>40353</v>
      </c>
    </row>
    <row r="10" spans="2:5" ht="12.95" customHeight="1" x14ac:dyDescent="0.2">
      <c r="B10" s="27" t="s">
        <v>4</v>
      </c>
      <c r="C10" s="27" t="s">
        <v>18</v>
      </c>
      <c r="D10" s="36">
        <v>203663650</v>
      </c>
      <c r="E10" s="36">
        <v>513795</v>
      </c>
    </row>
    <row r="11" spans="2:5" ht="12.95" customHeight="1" x14ac:dyDescent="0.2">
      <c r="B11" s="27" t="s">
        <v>5</v>
      </c>
      <c r="C11" s="27" t="s">
        <v>19</v>
      </c>
      <c r="D11" s="36">
        <v>13615000</v>
      </c>
      <c r="E11" s="36">
        <v>90571</v>
      </c>
    </row>
    <row r="12" spans="2:5" ht="12.95" customHeight="1" x14ac:dyDescent="0.2">
      <c r="B12" s="27" t="s">
        <v>6</v>
      </c>
      <c r="C12" s="27" t="s">
        <v>20</v>
      </c>
      <c r="D12" s="36">
        <v>642000</v>
      </c>
      <c r="E12" s="36">
        <v>53311</v>
      </c>
    </row>
    <row r="13" spans="2:5" ht="12.95" customHeight="1" x14ac:dyDescent="0.2">
      <c r="B13" s="27" t="s">
        <v>28</v>
      </c>
      <c r="C13" s="27" t="s">
        <v>29</v>
      </c>
      <c r="D13" s="36">
        <v>91610</v>
      </c>
      <c r="E13" s="36">
        <v>751</v>
      </c>
    </row>
    <row r="14" spans="2:5" ht="12.95" customHeight="1" x14ac:dyDescent="0.2">
      <c r="B14" s="27" t="s">
        <v>7</v>
      </c>
      <c r="C14" s="27" t="s">
        <v>21</v>
      </c>
      <c r="D14" s="36">
        <v>2119250</v>
      </c>
      <c r="E14" s="36">
        <v>179202</v>
      </c>
    </row>
    <row r="15" spans="2:5" ht="12.95" customHeight="1" x14ac:dyDescent="0.2">
      <c r="B15" s="27" t="s">
        <v>8</v>
      </c>
      <c r="C15" s="27" t="s">
        <v>22</v>
      </c>
      <c r="D15" s="36">
        <v>4770670</v>
      </c>
      <c r="E15" s="36">
        <v>4706832</v>
      </c>
    </row>
    <row r="16" spans="2:5" ht="12.95" customHeight="1" x14ac:dyDescent="0.2">
      <c r="B16" s="27" t="s">
        <v>9</v>
      </c>
      <c r="C16" s="27" t="s">
        <v>23</v>
      </c>
      <c r="D16" s="36">
        <v>699015</v>
      </c>
      <c r="E16" s="36">
        <v>767852</v>
      </c>
    </row>
    <row r="17" spans="2:17" ht="12.95" customHeight="1" x14ac:dyDescent="0.2">
      <c r="B17" s="27" t="s">
        <v>10</v>
      </c>
      <c r="C17" s="27" t="s">
        <v>24</v>
      </c>
      <c r="D17" s="36">
        <v>11036838</v>
      </c>
      <c r="E17" s="36">
        <v>9860378</v>
      </c>
    </row>
    <row r="18" spans="2:17" ht="12.95" customHeight="1" x14ac:dyDescent="0.2">
      <c r="B18" s="27" t="s">
        <v>11</v>
      </c>
      <c r="C18" s="27" t="s">
        <v>25</v>
      </c>
      <c r="D18" s="36">
        <v>2742250</v>
      </c>
      <c r="E18" s="36">
        <v>20531</v>
      </c>
    </row>
    <row r="19" spans="2:17" ht="12.95" customHeight="1" x14ac:dyDescent="0.2">
      <c r="B19" s="27" t="s">
        <v>30</v>
      </c>
      <c r="C19" s="27" t="s">
        <v>31</v>
      </c>
      <c r="D19" s="36">
        <v>10552</v>
      </c>
      <c r="E19" s="36">
        <v>1897</v>
      </c>
    </row>
    <row r="20" spans="2:17" ht="12.95" customHeight="1" x14ac:dyDescent="0.2">
      <c r="B20" s="27" t="s">
        <v>32</v>
      </c>
      <c r="C20" s="27" t="s">
        <v>33</v>
      </c>
      <c r="D20" s="36">
        <v>2625</v>
      </c>
      <c r="E20" s="36">
        <v>1122</v>
      </c>
    </row>
    <row r="21" spans="2:17" ht="12.95" customHeight="1" x14ac:dyDescent="0.2">
      <c r="B21" s="27" t="s">
        <v>12</v>
      </c>
      <c r="C21" s="27" t="s">
        <v>26</v>
      </c>
      <c r="D21" s="36">
        <v>1576155</v>
      </c>
      <c r="E21" s="36">
        <v>787614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1343210</v>
      </c>
      <c r="E22" s="36">
        <v>280492</v>
      </c>
      <c r="H22" s="14"/>
    </row>
    <row r="23" spans="2:17" ht="12.95" customHeight="1" x14ac:dyDescent="0.2">
      <c r="B23" s="59" t="s">
        <v>77</v>
      </c>
      <c r="C23" s="27" t="s">
        <v>78</v>
      </c>
      <c r="D23" s="36"/>
      <c r="E23" s="36">
        <v>27213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18189298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18.189298000000001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83770</v>
      </c>
      <c r="E32" s="36">
        <v>50516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94000</v>
      </c>
      <c r="E33" s="36">
        <v>63613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687650</v>
      </c>
      <c r="E34" s="36">
        <v>30483</v>
      </c>
    </row>
    <row r="35" spans="2:17" ht="12.95" customHeight="1" x14ac:dyDescent="0.2">
      <c r="B35" s="27" t="s">
        <v>3</v>
      </c>
      <c r="C35" s="27" t="s">
        <v>17</v>
      </c>
      <c r="D35" s="36">
        <v>172800</v>
      </c>
      <c r="E35" s="36">
        <v>22930</v>
      </c>
    </row>
    <row r="36" spans="2:17" ht="12.95" customHeight="1" x14ac:dyDescent="0.2">
      <c r="B36" s="27" t="s">
        <v>4</v>
      </c>
      <c r="C36" s="27" t="s">
        <v>18</v>
      </c>
      <c r="D36" s="36">
        <v>150319150</v>
      </c>
      <c r="E36" s="36">
        <v>390657</v>
      </c>
    </row>
    <row r="37" spans="2:17" ht="12.95" customHeight="1" x14ac:dyDescent="0.2">
      <c r="B37" s="27" t="s">
        <v>5</v>
      </c>
      <c r="C37" s="27" t="s">
        <v>19</v>
      </c>
      <c r="D37" s="36">
        <v>702000</v>
      </c>
      <c r="E37" s="36">
        <v>4945</v>
      </c>
    </row>
    <row r="38" spans="2:17" ht="12.95" customHeight="1" x14ac:dyDescent="0.2">
      <c r="B38" s="27" t="s">
        <v>6</v>
      </c>
      <c r="C38" s="27" t="s">
        <v>20</v>
      </c>
      <c r="D38" s="36">
        <v>119100</v>
      </c>
      <c r="E38" s="36">
        <v>10536</v>
      </c>
    </row>
    <row r="39" spans="2:17" ht="12.95" customHeight="1" x14ac:dyDescent="0.2">
      <c r="B39" s="27" t="s">
        <v>28</v>
      </c>
      <c r="C39" s="27" t="s">
        <v>29</v>
      </c>
      <c r="D39" s="36">
        <v>9610</v>
      </c>
      <c r="E39" s="36">
        <v>109</v>
      </c>
    </row>
    <row r="40" spans="2:17" ht="12.95" customHeight="1" x14ac:dyDescent="0.2">
      <c r="B40" s="27" t="s">
        <v>7</v>
      </c>
      <c r="C40" s="27" t="s">
        <v>21</v>
      </c>
      <c r="D40" s="36">
        <v>559030</v>
      </c>
      <c r="E40" s="36">
        <v>49606</v>
      </c>
    </row>
    <row r="41" spans="2:17" ht="12.95" customHeight="1" x14ac:dyDescent="0.2">
      <c r="B41" s="27" t="s">
        <v>8</v>
      </c>
      <c r="C41" s="27" t="s">
        <v>22</v>
      </c>
      <c r="D41" s="36">
        <v>427319</v>
      </c>
      <c r="E41" s="36">
        <v>434280</v>
      </c>
    </row>
    <row r="42" spans="2:17" ht="12.95" customHeight="1" x14ac:dyDescent="0.2">
      <c r="B42" s="27" t="s">
        <v>9</v>
      </c>
      <c r="C42" s="27" t="s">
        <v>23</v>
      </c>
      <c r="D42" s="36">
        <v>242205</v>
      </c>
      <c r="E42" s="36">
        <v>279528</v>
      </c>
    </row>
    <row r="43" spans="2:17" ht="12.95" customHeight="1" x14ac:dyDescent="0.2">
      <c r="B43" s="27" t="s">
        <v>10</v>
      </c>
      <c r="C43" s="27" t="s">
        <v>24</v>
      </c>
      <c r="D43" s="36">
        <v>801196</v>
      </c>
      <c r="E43" s="36">
        <v>742095</v>
      </c>
    </row>
    <row r="44" spans="2:17" ht="12.95" customHeight="1" x14ac:dyDescent="0.2">
      <c r="B44" s="27" t="s">
        <v>11</v>
      </c>
      <c r="C44" s="27" t="s">
        <v>25</v>
      </c>
      <c r="D44" s="36">
        <v>2753220</v>
      </c>
      <c r="E44" s="36">
        <v>24913</v>
      </c>
    </row>
    <row r="45" spans="2:17" ht="12.95" customHeight="1" x14ac:dyDescent="0.2">
      <c r="B45" s="27" t="s">
        <v>30</v>
      </c>
      <c r="C45" s="27" t="s">
        <v>31</v>
      </c>
      <c r="D45" s="36">
        <v>11159</v>
      </c>
      <c r="E45" s="36">
        <v>2331</v>
      </c>
    </row>
    <row r="46" spans="2:17" ht="12.95" customHeight="1" x14ac:dyDescent="0.2">
      <c r="B46" s="20" t="s">
        <v>32</v>
      </c>
      <c r="C46" s="20" t="s">
        <v>33</v>
      </c>
      <c r="D46" s="36">
        <v>2227</v>
      </c>
      <c r="E46" s="36">
        <v>1179</v>
      </c>
    </row>
    <row r="47" spans="2:17" ht="12.95" customHeight="1" x14ac:dyDescent="0.2">
      <c r="B47" s="27" t="s">
        <v>12</v>
      </c>
      <c r="C47" s="27" t="s">
        <v>26</v>
      </c>
      <c r="D47" s="36">
        <v>1358340</v>
      </c>
      <c r="E47" s="36">
        <v>713240</v>
      </c>
    </row>
    <row r="48" spans="2:17" ht="12.95" customHeight="1" x14ac:dyDescent="0.2">
      <c r="B48" s="27" t="s">
        <v>13</v>
      </c>
      <c r="C48" s="27" t="s">
        <v>27</v>
      </c>
      <c r="D48" s="36">
        <v>37160</v>
      </c>
      <c r="E48" s="36">
        <v>8304</v>
      </c>
    </row>
    <row r="49" spans="2:5" ht="12.95" customHeight="1" x14ac:dyDescent="0.2">
      <c r="B49" s="59" t="s">
        <v>77</v>
      </c>
      <c r="C49" s="27" t="s">
        <v>78</v>
      </c>
      <c r="D49" s="36"/>
      <c r="E49" s="36">
        <v>10205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2839470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2.8394699999999999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18.189298000000001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2.8394699999999999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2E95-DCBB-435F-BE6F-E8C0521E456E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36">
        <v>1181310</v>
      </c>
      <c r="E6" s="36">
        <v>689918</v>
      </c>
    </row>
    <row r="7" spans="2:5" ht="12.95" customHeight="1" x14ac:dyDescent="0.2">
      <c r="B7" s="27" t="s">
        <v>1</v>
      </c>
      <c r="C7" s="27" t="s">
        <v>15</v>
      </c>
      <c r="D7" s="36">
        <v>989630</v>
      </c>
      <c r="E7" s="36">
        <v>648957</v>
      </c>
    </row>
    <row r="8" spans="2:5" ht="12.95" customHeight="1" x14ac:dyDescent="0.2">
      <c r="B8" s="27" t="s">
        <v>2</v>
      </c>
      <c r="C8" s="27" t="s">
        <v>16</v>
      </c>
      <c r="D8" s="36">
        <v>1988240</v>
      </c>
      <c r="E8" s="36">
        <v>80272</v>
      </c>
    </row>
    <row r="9" spans="2:5" ht="12.95" customHeight="1" x14ac:dyDescent="0.2">
      <c r="B9" s="27" t="s">
        <v>3</v>
      </c>
      <c r="C9" s="27" t="s">
        <v>17</v>
      </c>
      <c r="D9" s="36">
        <v>303900</v>
      </c>
      <c r="E9" s="36">
        <v>33696</v>
      </c>
    </row>
    <row r="10" spans="2:5" ht="12.95" customHeight="1" x14ac:dyDescent="0.2">
      <c r="B10" s="27" t="s">
        <v>4</v>
      </c>
      <c r="C10" s="27" t="s">
        <v>18</v>
      </c>
      <c r="D10" s="36">
        <v>152475649</v>
      </c>
      <c r="E10" s="36">
        <v>387722</v>
      </c>
    </row>
    <row r="11" spans="2:5" ht="12.95" customHeight="1" x14ac:dyDescent="0.2">
      <c r="B11" s="27" t="s">
        <v>5</v>
      </c>
      <c r="C11" s="27" t="s">
        <v>19</v>
      </c>
      <c r="D11" s="36">
        <v>4979000</v>
      </c>
      <c r="E11" s="36">
        <v>32043</v>
      </c>
    </row>
    <row r="12" spans="2:5" ht="12.95" customHeight="1" x14ac:dyDescent="0.2">
      <c r="B12" s="27" t="s">
        <v>6</v>
      </c>
      <c r="C12" s="27" t="s">
        <v>20</v>
      </c>
      <c r="D12" s="36">
        <v>869750</v>
      </c>
      <c r="E12" s="36">
        <v>69847</v>
      </c>
    </row>
    <row r="13" spans="2:5" ht="12.95" customHeight="1" x14ac:dyDescent="0.2">
      <c r="B13" s="27" t="s">
        <v>28</v>
      </c>
      <c r="C13" s="27" t="s">
        <v>29</v>
      </c>
      <c r="D13" s="36">
        <v>202700</v>
      </c>
      <c r="E13" s="36">
        <v>1637</v>
      </c>
    </row>
    <row r="14" spans="2:5" ht="12.95" customHeight="1" x14ac:dyDescent="0.2">
      <c r="B14" s="27" t="s">
        <v>7</v>
      </c>
      <c r="C14" s="27" t="s">
        <v>21</v>
      </c>
      <c r="D14" s="36">
        <v>2376540</v>
      </c>
      <c r="E14" s="36">
        <v>200591</v>
      </c>
    </row>
    <row r="15" spans="2:5" ht="12.95" customHeight="1" x14ac:dyDescent="0.2">
      <c r="B15" s="27" t="s">
        <v>8</v>
      </c>
      <c r="C15" s="27" t="s">
        <v>22</v>
      </c>
      <c r="D15" s="36">
        <v>5524930</v>
      </c>
      <c r="E15" s="36">
        <v>5511363</v>
      </c>
    </row>
    <row r="16" spans="2:5" ht="12.95" customHeight="1" x14ac:dyDescent="0.2">
      <c r="B16" s="27" t="s">
        <v>9</v>
      </c>
      <c r="C16" s="27" t="s">
        <v>23</v>
      </c>
      <c r="D16" s="36">
        <v>870547</v>
      </c>
      <c r="E16" s="36">
        <v>962132</v>
      </c>
    </row>
    <row r="17" spans="2:17" ht="12.95" customHeight="1" x14ac:dyDescent="0.2">
      <c r="B17" s="27" t="s">
        <v>10</v>
      </c>
      <c r="C17" s="27" t="s">
        <v>24</v>
      </c>
      <c r="D17" s="36">
        <v>16897364</v>
      </c>
      <c r="E17" s="36">
        <v>15123035</v>
      </c>
    </row>
    <row r="18" spans="2:17" ht="12.95" customHeight="1" x14ac:dyDescent="0.2">
      <c r="B18" s="27" t="s">
        <v>11</v>
      </c>
      <c r="C18" s="27" t="s">
        <v>25</v>
      </c>
      <c r="D18" s="36">
        <v>3703645</v>
      </c>
      <c r="E18" s="36">
        <v>27956</v>
      </c>
    </row>
    <row r="19" spans="2:17" ht="12.95" customHeight="1" x14ac:dyDescent="0.2">
      <c r="B19" s="27" t="s">
        <v>30</v>
      </c>
      <c r="C19" s="27" t="s">
        <v>31</v>
      </c>
      <c r="D19" s="36">
        <v>7847</v>
      </c>
      <c r="E19" s="36">
        <v>1324</v>
      </c>
    </row>
    <row r="20" spans="2:17" ht="12.95" customHeight="1" x14ac:dyDescent="0.2">
      <c r="B20" s="27" t="s">
        <v>32</v>
      </c>
      <c r="C20" s="27" t="s">
        <v>33</v>
      </c>
      <c r="D20" s="36">
        <v>3225</v>
      </c>
      <c r="E20" s="36">
        <v>1381</v>
      </c>
    </row>
    <row r="21" spans="2:17" ht="12.95" customHeight="1" x14ac:dyDescent="0.2">
      <c r="B21" s="27" t="s">
        <v>12</v>
      </c>
      <c r="C21" s="27" t="s">
        <v>26</v>
      </c>
      <c r="D21" s="36">
        <v>1597785</v>
      </c>
      <c r="E21" s="36">
        <v>796334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1853070</v>
      </c>
      <c r="E22" s="36">
        <v>394888</v>
      </c>
      <c r="H22" s="14"/>
    </row>
    <row r="23" spans="2:17" ht="12.95" customHeight="1" x14ac:dyDescent="0.2">
      <c r="B23" s="59" t="s">
        <v>77</v>
      </c>
      <c r="C23" s="27" t="s">
        <v>78</v>
      </c>
      <c r="D23" s="36"/>
      <c r="E23" s="36">
        <v>70371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25033467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25.033467000000002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129485</v>
      </c>
      <c r="E32" s="36">
        <v>78981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84620</v>
      </c>
      <c r="E33" s="36">
        <v>57373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584250</v>
      </c>
      <c r="E34" s="36">
        <v>25431</v>
      </c>
    </row>
    <row r="35" spans="2:17" ht="12.95" customHeight="1" x14ac:dyDescent="0.2">
      <c r="B35" s="27" t="s">
        <v>3</v>
      </c>
      <c r="C35" s="27" t="s">
        <v>17</v>
      </c>
      <c r="D35" s="36">
        <v>543900</v>
      </c>
      <c r="E35" s="36">
        <v>71107</v>
      </c>
    </row>
    <row r="36" spans="2:17" ht="12.95" customHeight="1" x14ac:dyDescent="0.2">
      <c r="B36" s="27" t="s">
        <v>4</v>
      </c>
      <c r="C36" s="27" t="s">
        <v>18</v>
      </c>
      <c r="D36" s="36">
        <v>132136459</v>
      </c>
      <c r="E36" s="36">
        <v>346886</v>
      </c>
    </row>
    <row r="37" spans="2:17" ht="12.95" customHeight="1" x14ac:dyDescent="0.2">
      <c r="B37" s="27" t="s">
        <v>5</v>
      </c>
      <c r="C37" s="27" t="s">
        <v>19</v>
      </c>
      <c r="D37" s="36">
        <v>978000</v>
      </c>
      <c r="E37" s="36">
        <v>6787</v>
      </c>
    </row>
    <row r="38" spans="2:17" ht="12.95" customHeight="1" x14ac:dyDescent="0.2">
      <c r="B38" s="27" t="s">
        <v>6</v>
      </c>
      <c r="C38" s="27" t="s">
        <v>20</v>
      </c>
      <c r="D38" s="36">
        <v>438890</v>
      </c>
      <c r="E38" s="36">
        <v>37995</v>
      </c>
    </row>
    <row r="39" spans="2:17" ht="12.95" customHeight="1" x14ac:dyDescent="0.2">
      <c r="B39" s="27" t="s">
        <v>28</v>
      </c>
      <c r="C39" s="27" t="s">
        <v>29</v>
      </c>
      <c r="D39" s="36">
        <v>8560</v>
      </c>
      <c r="E39" s="36">
        <v>101</v>
      </c>
    </row>
    <row r="40" spans="2:17" ht="12.95" customHeight="1" x14ac:dyDescent="0.2">
      <c r="B40" s="27" t="s">
        <v>7</v>
      </c>
      <c r="C40" s="27" t="s">
        <v>21</v>
      </c>
      <c r="D40" s="36">
        <v>471830</v>
      </c>
      <c r="E40" s="36">
        <v>41782</v>
      </c>
    </row>
    <row r="41" spans="2:17" ht="12.95" customHeight="1" x14ac:dyDescent="0.2">
      <c r="B41" s="27" t="s">
        <v>8</v>
      </c>
      <c r="C41" s="27" t="s">
        <v>22</v>
      </c>
      <c r="D41" s="36">
        <v>345442</v>
      </c>
      <c r="E41" s="36">
        <v>354384</v>
      </c>
    </row>
    <row r="42" spans="2:17" ht="12.95" customHeight="1" x14ac:dyDescent="0.2">
      <c r="B42" s="27" t="s">
        <v>9</v>
      </c>
      <c r="C42" s="27" t="s">
        <v>23</v>
      </c>
      <c r="D42" s="36">
        <v>261321</v>
      </c>
      <c r="E42" s="36">
        <v>303127</v>
      </c>
    </row>
    <row r="43" spans="2:17" ht="12.95" customHeight="1" x14ac:dyDescent="0.2">
      <c r="B43" s="27" t="s">
        <v>10</v>
      </c>
      <c r="C43" s="27" t="s">
        <v>24</v>
      </c>
      <c r="D43" s="36">
        <v>741367</v>
      </c>
      <c r="E43" s="36">
        <v>690294</v>
      </c>
    </row>
    <row r="44" spans="2:17" ht="12.95" customHeight="1" x14ac:dyDescent="0.2">
      <c r="B44" s="27" t="s">
        <v>11</v>
      </c>
      <c r="C44" s="27" t="s">
        <v>25</v>
      </c>
      <c r="D44" s="36">
        <v>2784435</v>
      </c>
      <c r="E44" s="36">
        <v>25141</v>
      </c>
    </row>
    <row r="45" spans="2:17" ht="12.95" customHeight="1" x14ac:dyDescent="0.2">
      <c r="B45" s="27" t="s">
        <v>30</v>
      </c>
      <c r="C45" s="27" t="s">
        <v>31</v>
      </c>
      <c r="D45" s="36">
        <v>20015</v>
      </c>
      <c r="E45" s="36">
        <v>4120</v>
      </c>
    </row>
    <row r="46" spans="2:17" ht="12.95" customHeight="1" x14ac:dyDescent="0.2">
      <c r="B46" s="20" t="s">
        <v>32</v>
      </c>
      <c r="C46" s="20" t="s">
        <v>33</v>
      </c>
      <c r="D46" s="36">
        <v>1485</v>
      </c>
      <c r="E46" s="36">
        <v>785</v>
      </c>
    </row>
    <row r="47" spans="2:17" ht="12.95" customHeight="1" x14ac:dyDescent="0.2">
      <c r="B47" s="27" t="s">
        <v>12</v>
      </c>
      <c r="C47" s="27" t="s">
        <v>26</v>
      </c>
      <c r="D47" s="36">
        <v>1305052</v>
      </c>
      <c r="E47" s="36">
        <v>682968</v>
      </c>
    </row>
    <row r="48" spans="2:17" ht="12.95" customHeight="1" x14ac:dyDescent="0.2">
      <c r="B48" s="27" t="s">
        <v>13</v>
      </c>
      <c r="C48" s="27" t="s">
        <v>27</v>
      </c>
      <c r="D48" s="36">
        <v>62280</v>
      </c>
      <c r="E48" s="36">
        <v>14189</v>
      </c>
    </row>
    <row r="49" spans="2:5" ht="12.95" customHeight="1" x14ac:dyDescent="0.2">
      <c r="B49" s="59" t="s">
        <v>77</v>
      </c>
      <c r="C49" s="27" t="s">
        <v>78</v>
      </c>
      <c r="D49" s="36"/>
      <c r="E49" s="36">
        <v>17642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2759093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2.759093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95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25.033467000000002</v>
      </c>
    </row>
    <row r="81" spans="2:5" ht="12.95" customHeight="1" x14ac:dyDescent="0.2">
      <c r="B81" s="24" t="s">
        <v>57</v>
      </c>
      <c r="C81" s="11"/>
      <c r="D81" s="11"/>
      <c r="E81" s="19">
        <f>+E51</f>
        <v>2.759093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F7168-8B7B-41EE-986C-15E90B1232E9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36">
        <v>2132805</v>
      </c>
      <c r="E6" s="36">
        <v>1254084</v>
      </c>
    </row>
    <row r="7" spans="2:5" ht="12.95" customHeight="1" x14ac:dyDescent="0.2">
      <c r="B7" s="27" t="s">
        <v>1</v>
      </c>
      <c r="C7" s="27" t="s">
        <v>15</v>
      </c>
      <c r="D7" s="36">
        <v>1674205</v>
      </c>
      <c r="E7" s="36">
        <v>1120171</v>
      </c>
    </row>
    <row r="8" spans="2:5" ht="12.95" customHeight="1" x14ac:dyDescent="0.2">
      <c r="B8" s="27" t="s">
        <v>2</v>
      </c>
      <c r="C8" s="27" t="s">
        <v>16</v>
      </c>
      <c r="D8" s="36">
        <v>5799599</v>
      </c>
      <c r="E8" s="36">
        <v>232830</v>
      </c>
    </row>
    <row r="9" spans="2:5" ht="12.95" customHeight="1" x14ac:dyDescent="0.2">
      <c r="B9" s="27" t="s">
        <v>3</v>
      </c>
      <c r="C9" s="27" t="s">
        <v>17</v>
      </c>
      <c r="D9" s="36">
        <v>1041050</v>
      </c>
      <c r="E9" s="36">
        <v>127362</v>
      </c>
    </row>
    <row r="10" spans="2:5" ht="12.95" customHeight="1" x14ac:dyDescent="0.2">
      <c r="B10" s="27" t="s">
        <v>4</v>
      </c>
      <c r="C10" s="27" t="s">
        <v>18</v>
      </c>
      <c r="D10" s="36">
        <v>179158645</v>
      </c>
      <c r="E10" s="36">
        <v>454952</v>
      </c>
    </row>
    <row r="11" spans="2:5" ht="12.95" customHeight="1" x14ac:dyDescent="0.2">
      <c r="B11" s="27" t="s">
        <v>5</v>
      </c>
      <c r="C11" s="27" t="s">
        <v>19</v>
      </c>
      <c r="D11" s="36">
        <v>4512000</v>
      </c>
      <c r="E11" s="36">
        <v>26996</v>
      </c>
    </row>
    <row r="12" spans="2:5" ht="12.95" customHeight="1" x14ac:dyDescent="0.2">
      <c r="B12" s="27" t="s">
        <v>6</v>
      </c>
      <c r="C12" s="27" t="s">
        <v>20</v>
      </c>
      <c r="D12" s="36">
        <v>2811650</v>
      </c>
      <c r="E12" s="36">
        <v>223427</v>
      </c>
    </row>
    <row r="13" spans="2:5" ht="12.95" customHeight="1" x14ac:dyDescent="0.2">
      <c r="B13" s="27" t="s">
        <v>28</v>
      </c>
      <c r="C13" s="27" t="s">
        <v>29</v>
      </c>
      <c r="D13" s="36">
        <v>281700</v>
      </c>
      <c r="E13" s="36">
        <v>2164</v>
      </c>
    </row>
    <row r="14" spans="2:5" ht="12.95" customHeight="1" x14ac:dyDescent="0.2">
      <c r="B14" s="27" t="s">
        <v>7</v>
      </c>
      <c r="C14" s="27" t="s">
        <v>21</v>
      </c>
      <c r="D14" s="36">
        <v>19016760</v>
      </c>
      <c r="E14" s="36">
        <v>1582900</v>
      </c>
    </row>
    <row r="15" spans="2:5" ht="12.95" customHeight="1" x14ac:dyDescent="0.2">
      <c r="B15" s="27" t="s">
        <v>8</v>
      </c>
      <c r="C15" s="27" t="s">
        <v>22</v>
      </c>
      <c r="D15" s="36">
        <v>5170140</v>
      </c>
      <c r="E15" s="36">
        <v>5154884</v>
      </c>
    </row>
    <row r="16" spans="2:5" ht="12.95" customHeight="1" x14ac:dyDescent="0.2">
      <c r="B16" s="27" t="s">
        <v>9</v>
      </c>
      <c r="C16" s="27" t="s">
        <v>23</v>
      </c>
      <c r="D16" s="36">
        <v>1133925</v>
      </c>
      <c r="E16" s="36">
        <v>1266455</v>
      </c>
    </row>
    <row r="17" spans="2:17" ht="12.95" customHeight="1" x14ac:dyDescent="0.2">
      <c r="B17" s="27" t="s">
        <v>10</v>
      </c>
      <c r="C17" s="27" t="s">
        <v>24</v>
      </c>
      <c r="D17" s="36">
        <v>14993646</v>
      </c>
      <c r="E17" s="36">
        <v>13379491</v>
      </c>
    </row>
    <row r="18" spans="2:17" ht="12.95" customHeight="1" x14ac:dyDescent="0.2">
      <c r="B18" s="27" t="s">
        <v>11</v>
      </c>
      <c r="C18" s="27" t="s">
        <v>25</v>
      </c>
      <c r="D18" s="36">
        <v>3094000</v>
      </c>
      <c r="E18" s="36">
        <v>23674</v>
      </c>
    </row>
    <row r="19" spans="2:17" ht="12.95" customHeight="1" x14ac:dyDescent="0.2">
      <c r="B19" s="27" t="s">
        <v>30</v>
      </c>
      <c r="C19" s="27" t="s">
        <v>31</v>
      </c>
      <c r="D19" s="36">
        <v>9029</v>
      </c>
      <c r="E19" s="36">
        <v>1523</v>
      </c>
    </row>
    <row r="20" spans="2:17" ht="12.95" customHeight="1" x14ac:dyDescent="0.2">
      <c r="B20" s="27" t="s">
        <v>32</v>
      </c>
      <c r="C20" s="27" t="s">
        <v>33</v>
      </c>
      <c r="D20" s="36">
        <v>7925</v>
      </c>
      <c r="E20" s="36">
        <v>3568</v>
      </c>
    </row>
    <row r="21" spans="2:17" ht="12.95" customHeight="1" x14ac:dyDescent="0.2">
      <c r="B21" s="27" t="s">
        <v>12</v>
      </c>
      <c r="C21" s="27" t="s">
        <v>26</v>
      </c>
      <c r="D21" s="36">
        <v>1659027</v>
      </c>
      <c r="E21" s="36">
        <v>822567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733880</v>
      </c>
      <c r="E22" s="36">
        <v>150778</v>
      </c>
      <c r="H22" s="14"/>
    </row>
    <row r="23" spans="2:17" ht="12.95" customHeight="1" x14ac:dyDescent="0.2">
      <c r="B23" s="59" t="s">
        <v>77</v>
      </c>
      <c r="C23" s="27" t="s">
        <v>78</v>
      </c>
      <c r="D23" s="36"/>
      <c r="E23" s="36">
        <v>30840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25858666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25.858665999999999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143695</v>
      </c>
      <c r="E32" s="36">
        <v>88136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154900</v>
      </c>
      <c r="E33" s="36">
        <v>107493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734099</v>
      </c>
      <c r="E34" s="36">
        <v>31537</v>
      </c>
    </row>
    <row r="35" spans="2:17" ht="12.95" customHeight="1" x14ac:dyDescent="0.2">
      <c r="B35" s="27" t="s">
        <v>3</v>
      </c>
      <c r="C35" s="27" t="s">
        <v>17</v>
      </c>
      <c r="D35" s="36">
        <v>1011800</v>
      </c>
      <c r="E35" s="36">
        <v>130752</v>
      </c>
    </row>
    <row r="36" spans="2:17" ht="12.95" customHeight="1" x14ac:dyDescent="0.2">
      <c r="B36" s="27" t="s">
        <v>4</v>
      </c>
      <c r="C36" s="27" t="s">
        <v>18</v>
      </c>
      <c r="D36" s="36">
        <v>136176115</v>
      </c>
      <c r="E36" s="36">
        <v>358694</v>
      </c>
    </row>
    <row r="37" spans="2:17" ht="12.95" customHeight="1" x14ac:dyDescent="0.2">
      <c r="B37" s="27" t="s">
        <v>5</v>
      </c>
      <c r="C37" s="27" t="s">
        <v>19</v>
      </c>
      <c r="D37" s="36">
        <v>1528000</v>
      </c>
      <c r="E37" s="36">
        <v>10255</v>
      </c>
    </row>
    <row r="38" spans="2:17" ht="12.95" customHeight="1" x14ac:dyDescent="0.2">
      <c r="B38" s="27" t="s">
        <v>6</v>
      </c>
      <c r="C38" s="27" t="s">
        <v>20</v>
      </c>
      <c r="D38" s="36">
        <v>140450</v>
      </c>
      <c r="E38" s="36">
        <v>11367</v>
      </c>
    </row>
    <row r="39" spans="2:17" ht="12.95" customHeight="1" x14ac:dyDescent="0.2">
      <c r="B39" s="27" t="s">
        <v>28</v>
      </c>
      <c r="C39" s="27" t="s">
        <v>29</v>
      </c>
      <c r="D39" s="36">
        <v>96400</v>
      </c>
      <c r="E39" s="36">
        <v>1012</v>
      </c>
    </row>
    <row r="40" spans="2:17" ht="12.95" customHeight="1" x14ac:dyDescent="0.2">
      <c r="B40" s="27" t="s">
        <v>7</v>
      </c>
      <c r="C40" s="27" t="s">
        <v>21</v>
      </c>
      <c r="D40" s="36">
        <v>322670</v>
      </c>
      <c r="E40" s="36">
        <v>27037</v>
      </c>
    </row>
    <row r="41" spans="2:17" ht="12.95" customHeight="1" x14ac:dyDescent="0.2">
      <c r="B41" s="27" t="s">
        <v>8</v>
      </c>
      <c r="C41" s="27" t="s">
        <v>22</v>
      </c>
      <c r="D41" s="36">
        <v>466390</v>
      </c>
      <c r="E41" s="36">
        <v>480089</v>
      </c>
    </row>
    <row r="42" spans="2:17" ht="12.95" customHeight="1" x14ac:dyDescent="0.2">
      <c r="B42" s="27" t="s">
        <v>9</v>
      </c>
      <c r="C42" s="27" t="s">
        <v>23</v>
      </c>
      <c r="D42" s="36">
        <v>242240</v>
      </c>
      <c r="E42" s="36">
        <v>286274</v>
      </c>
    </row>
    <row r="43" spans="2:17" ht="12.95" customHeight="1" x14ac:dyDescent="0.2">
      <c r="B43" s="27" t="s">
        <v>10</v>
      </c>
      <c r="C43" s="27" t="s">
        <v>24</v>
      </c>
      <c r="D43" s="36">
        <v>1035949</v>
      </c>
      <c r="E43" s="36">
        <v>968846</v>
      </c>
    </row>
    <row r="44" spans="2:17" ht="12.95" customHeight="1" x14ac:dyDescent="0.2">
      <c r="B44" s="27" t="s">
        <v>11</v>
      </c>
      <c r="C44" s="27" t="s">
        <v>25</v>
      </c>
      <c r="D44" s="36">
        <v>2513650</v>
      </c>
      <c r="E44" s="36">
        <v>22832</v>
      </c>
    </row>
    <row r="45" spans="2:17" ht="12.95" customHeight="1" x14ac:dyDescent="0.2">
      <c r="B45" s="27" t="s">
        <v>30</v>
      </c>
      <c r="C45" s="27" t="s">
        <v>31</v>
      </c>
      <c r="D45" s="36">
        <v>66221</v>
      </c>
      <c r="E45" s="36">
        <v>13293</v>
      </c>
    </row>
    <row r="46" spans="2:17" ht="12.95" customHeight="1" x14ac:dyDescent="0.2">
      <c r="B46" s="20" t="s">
        <v>32</v>
      </c>
      <c r="C46" s="20" t="s">
        <v>33</v>
      </c>
      <c r="D46" s="36">
        <v>33117</v>
      </c>
      <c r="E46" s="36">
        <v>16898</v>
      </c>
    </row>
    <row r="47" spans="2:17" ht="12.95" customHeight="1" x14ac:dyDescent="0.2">
      <c r="B47" s="27" t="s">
        <v>12</v>
      </c>
      <c r="C47" s="27" t="s">
        <v>26</v>
      </c>
      <c r="D47" s="36">
        <v>1371929</v>
      </c>
      <c r="E47" s="36">
        <v>717322</v>
      </c>
    </row>
    <row r="48" spans="2:17" ht="12.95" customHeight="1" x14ac:dyDescent="0.2">
      <c r="B48" s="27" t="s">
        <v>13</v>
      </c>
      <c r="C48" s="27" t="s">
        <v>27</v>
      </c>
      <c r="D48" s="36">
        <v>71420</v>
      </c>
      <c r="E48" s="36">
        <v>16214</v>
      </c>
    </row>
    <row r="49" spans="2:5" ht="12.95" customHeight="1" x14ac:dyDescent="0.2">
      <c r="B49" s="59" t="s">
        <v>77</v>
      </c>
      <c r="C49" s="27" t="s">
        <v>78</v>
      </c>
      <c r="D49" s="36"/>
      <c r="E49" s="36">
        <v>18250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3306301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3.3063009999999999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99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25.858665999999999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3.3063009999999999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31FF-8041-40BB-BD6C-1DE2358BF099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36">
        <v>3139816</v>
      </c>
      <c r="E6" s="36">
        <v>1809232</v>
      </c>
    </row>
    <row r="7" spans="2:5" ht="12.95" customHeight="1" x14ac:dyDescent="0.2">
      <c r="B7" s="27" t="s">
        <v>1</v>
      </c>
      <c r="C7" s="27" t="s">
        <v>15</v>
      </c>
      <c r="D7" s="36">
        <v>1731355</v>
      </c>
      <c r="E7" s="36">
        <v>1131007</v>
      </c>
    </row>
    <row r="8" spans="2:5" ht="12.95" customHeight="1" x14ac:dyDescent="0.2">
      <c r="B8" s="27" t="s">
        <v>2</v>
      </c>
      <c r="C8" s="27" t="s">
        <v>16</v>
      </c>
      <c r="D8" s="36">
        <v>6026274</v>
      </c>
      <c r="E8" s="36">
        <v>231727</v>
      </c>
    </row>
    <row r="9" spans="2:5" ht="12.95" customHeight="1" x14ac:dyDescent="0.2">
      <c r="B9" s="27" t="s">
        <v>3</v>
      </c>
      <c r="C9" s="27" t="s">
        <v>17</v>
      </c>
      <c r="D9" s="36">
        <v>1723360</v>
      </c>
      <c r="E9" s="36">
        <v>194980</v>
      </c>
    </row>
    <row r="10" spans="2:5" ht="12.95" customHeight="1" x14ac:dyDescent="0.2">
      <c r="B10" s="27" t="s">
        <v>4</v>
      </c>
      <c r="C10" s="27" t="s">
        <v>18</v>
      </c>
      <c r="D10" s="36">
        <v>221586622</v>
      </c>
      <c r="E10" s="36">
        <v>548758</v>
      </c>
    </row>
    <row r="11" spans="2:5" ht="12.95" customHeight="1" x14ac:dyDescent="0.2">
      <c r="B11" s="27" t="s">
        <v>5</v>
      </c>
      <c r="C11" s="27" t="s">
        <v>19</v>
      </c>
      <c r="D11" s="36">
        <v>3433000</v>
      </c>
      <c r="E11" s="36">
        <v>20022</v>
      </c>
    </row>
    <row r="12" spans="2:5" ht="12.95" customHeight="1" x14ac:dyDescent="0.2">
      <c r="B12" s="27" t="s">
        <v>6</v>
      </c>
      <c r="C12" s="27" t="s">
        <v>20</v>
      </c>
      <c r="D12" s="36">
        <v>946950</v>
      </c>
      <c r="E12" s="36">
        <v>70194</v>
      </c>
    </row>
    <row r="13" spans="2:5" ht="12.95" customHeight="1" x14ac:dyDescent="0.2">
      <c r="B13" s="27" t="s">
        <v>28</v>
      </c>
      <c r="C13" s="27" t="s">
        <v>29</v>
      </c>
      <c r="D13" s="36">
        <v>470420</v>
      </c>
      <c r="E13" s="36">
        <v>3482</v>
      </c>
    </row>
    <row r="14" spans="2:5" ht="12.95" customHeight="1" x14ac:dyDescent="0.2">
      <c r="B14" s="27" t="s">
        <v>7</v>
      </c>
      <c r="C14" s="27" t="s">
        <v>21</v>
      </c>
      <c r="D14" s="36">
        <v>1889660</v>
      </c>
      <c r="E14" s="36">
        <v>141193</v>
      </c>
    </row>
    <row r="15" spans="2:5" ht="12.95" customHeight="1" x14ac:dyDescent="0.2">
      <c r="B15" s="27" t="s">
        <v>8</v>
      </c>
      <c r="C15" s="27" t="s">
        <v>22</v>
      </c>
      <c r="D15" s="36">
        <v>4720154</v>
      </c>
      <c r="E15" s="36">
        <v>4719481</v>
      </c>
    </row>
    <row r="16" spans="2:5" ht="12.95" customHeight="1" x14ac:dyDescent="0.2">
      <c r="B16" s="27" t="s">
        <v>9</v>
      </c>
      <c r="C16" s="27" t="s">
        <v>23</v>
      </c>
      <c r="D16" s="36">
        <v>1222221</v>
      </c>
      <c r="E16" s="36">
        <v>1355636</v>
      </c>
    </row>
    <row r="17" spans="2:17" ht="12.95" customHeight="1" x14ac:dyDescent="0.2">
      <c r="B17" s="27" t="s">
        <v>10</v>
      </c>
      <c r="C17" s="27" t="s">
        <v>24</v>
      </c>
      <c r="D17" s="36">
        <v>15555512</v>
      </c>
      <c r="E17" s="36">
        <v>13537795</v>
      </c>
    </row>
    <row r="18" spans="2:17" ht="12.95" customHeight="1" x14ac:dyDescent="0.2">
      <c r="B18" s="27" t="s">
        <v>11</v>
      </c>
      <c r="C18" s="27" t="s">
        <v>25</v>
      </c>
      <c r="D18" s="36">
        <v>3471780</v>
      </c>
      <c r="E18" s="36">
        <v>25923</v>
      </c>
    </row>
    <row r="19" spans="2:17" ht="12.95" customHeight="1" x14ac:dyDescent="0.2">
      <c r="B19" s="27" t="s">
        <v>30</v>
      </c>
      <c r="C19" s="27" t="s">
        <v>31</v>
      </c>
      <c r="D19" s="36">
        <v>21482</v>
      </c>
      <c r="E19" s="36">
        <v>3594</v>
      </c>
    </row>
    <row r="20" spans="2:17" ht="12.95" customHeight="1" x14ac:dyDescent="0.2">
      <c r="B20" s="27" t="s">
        <v>32</v>
      </c>
      <c r="C20" s="27" t="s">
        <v>33</v>
      </c>
      <c r="D20" s="36">
        <v>1400</v>
      </c>
      <c r="E20" s="36">
        <v>599</v>
      </c>
    </row>
    <row r="21" spans="2:17" ht="12.95" customHeight="1" x14ac:dyDescent="0.2">
      <c r="B21" s="27" t="s">
        <v>12</v>
      </c>
      <c r="C21" s="27" t="s">
        <v>26</v>
      </c>
      <c r="D21" s="36">
        <v>2075473</v>
      </c>
      <c r="E21" s="36">
        <v>1026903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1281839</v>
      </c>
      <c r="E22" s="36">
        <v>262853</v>
      </c>
      <c r="H22" s="14"/>
    </row>
    <row r="23" spans="2:17" ht="12.95" customHeight="1" x14ac:dyDescent="0.2">
      <c r="B23" s="59" t="s">
        <v>77</v>
      </c>
      <c r="C23" s="27" t="s">
        <v>78</v>
      </c>
      <c r="D23" s="36"/>
      <c r="E23" s="36">
        <v>33416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25116795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25.116795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267078</v>
      </c>
      <c r="E32" s="36">
        <v>161593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167320</v>
      </c>
      <c r="E33" s="36">
        <v>115186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904424</v>
      </c>
      <c r="E34" s="36">
        <v>37628</v>
      </c>
    </row>
    <row r="35" spans="2:17" ht="12.95" customHeight="1" x14ac:dyDescent="0.2">
      <c r="B35" s="27" t="s">
        <v>3</v>
      </c>
      <c r="C35" s="27" t="s">
        <v>17</v>
      </c>
      <c r="D35" s="36">
        <v>1201300</v>
      </c>
      <c r="E35" s="36">
        <v>160302</v>
      </c>
    </row>
    <row r="36" spans="2:17" ht="12.95" customHeight="1" x14ac:dyDescent="0.2">
      <c r="B36" s="27" t="s">
        <v>4</v>
      </c>
      <c r="C36" s="27" t="s">
        <v>18</v>
      </c>
      <c r="D36" s="36">
        <v>141366557</v>
      </c>
      <c r="E36" s="36">
        <v>364533</v>
      </c>
    </row>
    <row r="37" spans="2:17" ht="12.95" customHeight="1" x14ac:dyDescent="0.2">
      <c r="B37" s="27" t="s">
        <v>5</v>
      </c>
      <c r="C37" s="27" t="s">
        <v>19</v>
      </c>
      <c r="D37" s="36">
        <v>1774000</v>
      </c>
      <c r="E37" s="36">
        <v>11712</v>
      </c>
    </row>
    <row r="38" spans="2:17" ht="12.95" customHeight="1" x14ac:dyDescent="0.2">
      <c r="B38" s="27" t="s">
        <v>6</v>
      </c>
      <c r="C38" s="27" t="s">
        <v>20</v>
      </c>
      <c r="D38" s="36">
        <v>987700</v>
      </c>
      <c r="E38" s="36">
        <v>87245</v>
      </c>
    </row>
    <row r="39" spans="2:17" ht="12.95" customHeight="1" x14ac:dyDescent="0.2">
      <c r="B39" s="27" t="s">
        <v>28</v>
      </c>
      <c r="C39" s="27" t="s">
        <v>29</v>
      </c>
      <c r="D39" s="36">
        <v>52210</v>
      </c>
      <c r="E39" s="36">
        <v>513</v>
      </c>
    </row>
    <row r="40" spans="2:17" ht="12.95" customHeight="1" x14ac:dyDescent="0.2">
      <c r="B40" s="27" t="s">
        <v>7</v>
      </c>
      <c r="C40" s="27" t="s">
        <v>21</v>
      </c>
      <c r="D40" s="36">
        <v>1234330</v>
      </c>
      <c r="E40" s="36">
        <v>106054</v>
      </c>
    </row>
    <row r="41" spans="2:17" ht="12.95" customHeight="1" x14ac:dyDescent="0.2">
      <c r="B41" s="27" t="s">
        <v>8</v>
      </c>
      <c r="C41" s="27" t="s">
        <v>22</v>
      </c>
      <c r="D41" s="36">
        <v>430160</v>
      </c>
      <c r="E41" s="36">
        <v>445478</v>
      </c>
    </row>
    <row r="42" spans="2:17" ht="12.95" customHeight="1" x14ac:dyDescent="0.2">
      <c r="B42" s="27" t="s">
        <v>9</v>
      </c>
      <c r="C42" s="27" t="s">
        <v>23</v>
      </c>
      <c r="D42" s="36">
        <v>263556</v>
      </c>
      <c r="E42" s="36">
        <v>311075</v>
      </c>
    </row>
    <row r="43" spans="2:17" ht="12.95" customHeight="1" x14ac:dyDescent="0.2">
      <c r="B43" s="27" t="s">
        <v>10</v>
      </c>
      <c r="C43" s="27" t="s">
        <v>24</v>
      </c>
      <c r="D43" s="36">
        <v>1252118</v>
      </c>
      <c r="E43" s="36">
        <v>1143251</v>
      </c>
    </row>
    <row r="44" spans="2:17" ht="12.95" customHeight="1" x14ac:dyDescent="0.2">
      <c r="B44" s="27" t="s">
        <v>11</v>
      </c>
      <c r="C44" s="27" t="s">
        <v>25</v>
      </c>
      <c r="D44" s="36">
        <v>2639330</v>
      </c>
      <c r="E44" s="36">
        <v>24112</v>
      </c>
    </row>
    <row r="45" spans="2:17" ht="12.95" customHeight="1" x14ac:dyDescent="0.2">
      <c r="B45" s="27" t="s">
        <v>30</v>
      </c>
      <c r="C45" s="27" t="s">
        <v>31</v>
      </c>
      <c r="D45" s="36">
        <v>9343</v>
      </c>
      <c r="E45" s="36">
        <v>1939</v>
      </c>
    </row>
    <row r="46" spans="2:17" ht="12.95" customHeight="1" x14ac:dyDescent="0.2">
      <c r="B46" s="20" t="s">
        <v>32</v>
      </c>
      <c r="C46" s="20" t="s">
        <v>33</v>
      </c>
      <c r="D46" s="36">
        <v>3770</v>
      </c>
      <c r="E46" s="36">
        <v>1991</v>
      </c>
    </row>
    <row r="47" spans="2:17" ht="12.95" customHeight="1" x14ac:dyDescent="0.2">
      <c r="B47" s="27" t="s">
        <v>12</v>
      </c>
      <c r="C47" s="27" t="s">
        <v>26</v>
      </c>
      <c r="D47" s="36">
        <v>1526010</v>
      </c>
      <c r="E47" s="36">
        <v>796658</v>
      </c>
    </row>
    <row r="48" spans="2:17" ht="12.95" customHeight="1" x14ac:dyDescent="0.2">
      <c r="B48" s="27" t="s">
        <v>13</v>
      </c>
      <c r="C48" s="27" t="s">
        <v>27</v>
      </c>
      <c r="D48" s="36">
        <v>110059</v>
      </c>
      <c r="E48" s="36">
        <v>24534</v>
      </c>
    </row>
    <row r="49" spans="2:5" ht="12.95" customHeight="1" x14ac:dyDescent="0.2">
      <c r="B49" s="59" t="s">
        <v>77</v>
      </c>
      <c r="C49" s="27" t="s">
        <v>78</v>
      </c>
      <c r="D49" s="36"/>
      <c r="E49" s="36">
        <v>23784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3817588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3.8175880000000002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103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25.116795</v>
      </c>
    </row>
    <row r="81" spans="2:5" ht="12.95" customHeight="1" x14ac:dyDescent="0.2">
      <c r="B81" s="24" t="s">
        <v>57</v>
      </c>
      <c r="C81" s="11"/>
      <c r="D81" s="11"/>
      <c r="E81" s="19">
        <f>+E51</f>
        <v>3.8175880000000002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A38B-423B-4AC7-81EF-6F96424E206A}">
  <dimension ref="B2:Q81"/>
  <sheetViews>
    <sheetView showGridLines="0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5" customHeight="1" x14ac:dyDescent="0.2">
      <c r="B6" s="27" t="s">
        <v>0</v>
      </c>
      <c r="C6" s="27" t="s">
        <v>14</v>
      </c>
      <c r="D6" s="60">
        <v>2573975</v>
      </c>
      <c r="E6" s="60">
        <v>1449096</v>
      </c>
    </row>
    <row r="7" spans="2:5" ht="12.95" customHeight="1" x14ac:dyDescent="0.2">
      <c r="B7" s="27" t="s">
        <v>1</v>
      </c>
      <c r="C7" s="27" t="s">
        <v>15</v>
      </c>
      <c r="D7" s="60">
        <v>1746623</v>
      </c>
      <c r="E7" s="60">
        <v>1126626</v>
      </c>
    </row>
    <row r="8" spans="2:5" ht="12.95" customHeight="1" x14ac:dyDescent="0.2">
      <c r="B8" s="27" t="s">
        <v>2</v>
      </c>
      <c r="C8" s="27" t="s">
        <v>16</v>
      </c>
      <c r="D8" s="60">
        <v>5990950</v>
      </c>
      <c r="E8" s="60">
        <v>236886</v>
      </c>
    </row>
    <row r="9" spans="2:5" ht="12.95" customHeight="1" x14ac:dyDescent="0.2">
      <c r="B9" s="27" t="s">
        <v>3</v>
      </c>
      <c r="C9" s="27" t="s">
        <v>17</v>
      </c>
      <c r="D9" s="60">
        <v>263050</v>
      </c>
      <c r="E9" s="60">
        <v>30807</v>
      </c>
    </row>
    <row r="10" spans="2:5" ht="12.95" customHeight="1" x14ac:dyDescent="0.2">
      <c r="B10" s="27" t="s">
        <v>4</v>
      </c>
      <c r="C10" s="27" t="s">
        <v>18</v>
      </c>
      <c r="D10" s="60">
        <v>226338833</v>
      </c>
      <c r="E10" s="60">
        <v>548956</v>
      </c>
    </row>
    <row r="11" spans="2:5" ht="12.95" customHeight="1" x14ac:dyDescent="0.2">
      <c r="B11" s="27" t="s">
        <v>5</v>
      </c>
      <c r="C11" s="27" t="s">
        <v>19</v>
      </c>
      <c r="D11" s="60">
        <v>4587000</v>
      </c>
      <c r="E11" s="60">
        <v>26410</v>
      </c>
    </row>
    <row r="12" spans="2:5" ht="12.95" customHeight="1" x14ac:dyDescent="0.2">
      <c r="B12" s="27" t="s">
        <v>6</v>
      </c>
      <c r="C12" s="27" t="s">
        <v>20</v>
      </c>
      <c r="D12" s="60">
        <v>594200</v>
      </c>
      <c r="E12" s="60">
        <v>44934</v>
      </c>
    </row>
    <row r="13" spans="2:5" ht="12.95" customHeight="1" x14ac:dyDescent="0.2">
      <c r="B13" s="27" t="s">
        <v>28</v>
      </c>
      <c r="C13" s="27" t="s">
        <v>29</v>
      </c>
      <c r="D13" s="60">
        <v>342000</v>
      </c>
      <c r="E13" s="60">
        <v>2354</v>
      </c>
    </row>
    <row r="14" spans="2:5" ht="12.95" customHeight="1" x14ac:dyDescent="0.2">
      <c r="B14" s="27" t="s">
        <v>7</v>
      </c>
      <c r="C14" s="27" t="s">
        <v>21</v>
      </c>
      <c r="D14" s="60">
        <v>786620</v>
      </c>
      <c r="E14" s="60">
        <v>54394</v>
      </c>
    </row>
    <row r="15" spans="2:5" ht="12.95" customHeight="1" x14ac:dyDescent="0.2">
      <c r="B15" s="27" t="s">
        <v>8</v>
      </c>
      <c r="C15" s="27" t="s">
        <v>22</v>
      </c>
      <c r="D15" s="60">
        <v>4020859</v>
      </c>
      <c r="E15" s="60">
        <v>4047142</v>
      </c>
    </row>
    <row r="16" spans="2:5" ht="12.95" customHeight="1" x14ac:dyDescent="0.2">
      <c r="B16" s="27" t="s">
        <v>9</v>
      </c>
      <c r="C16" s="27" t="s">
        <v>23</v>
      </c>
      <c r="D16" s="60">
        <v>1267138</v>
      </c>
      <c r="E16" s="60">
        <v>1401324</v>
      </c>
    </row>
    <row r="17" spans="2:17" ht="12.95" customHeight="1" x14ac:dyDescent="0.2">
      <c r="B17" s="27" t="s">
        <v>10</v>
      </c>
      <c r="C17" s="27" t="s">
        <v>24</v>
      </c>
      <c r="D17" s="60">
        <v>16028795</v>
      </c>
      <c r="E17" s="60">
        <v>14124839</v>
      </c>
    </row>
    <row r="18" spans="2:17" ht="12.95" customHeight="1" x14ac:dyDescent="0.2">
      <c r="B18" s="27" t="s">
        <v>11</v>
      </c>
      <c r="C18" s="27" t="s">
        <v>25</v>
      </c>
      <c r="D18" s="60">
        <v>2714580</v>
      </c>
      <c r="E18" s="60">
        <v>19217</v>
      </c>
    </row>
    <row r="19" spans="2:17" ht="12.95" customHeight="1" x14ac:dyDescent="0.2">
      <c r="B19" s="27" t="s">
        <v>30</v>
      </c>
      <c r="C19" s="27" t="s">
        <v>31</v>
      </c>
      <c r="D19" s="60">
        <v>27646</v>
      </c>
      <c r="E19" s="60">
        <v>4578</v>
      </c>
    </row>
    <row r="20" spans="2:17" ht="12.95" customHeight="1" x14ac:dyDescent="0.2">
      <c r="B20" s="27" t="s">
        <v>32</v>
      </c>
      <c r="C20" s="27" t="s">
        <v>33</v>
      </c>
      <c r="D20" s="60">
        <v>4995</v>
      </c>
      <c r="E20" s="60">
        <v>2101</v>
      </c>
    </row>
    <row r="21" spans="2:17" ht="12.95" customHeight="1" x14ac:dyDescent="0.2">
      <c r="B21" s="27" t="s">
        <v>12</v>
      </c>
      <c r="C21" s="27" t="s">
        <v>26</v>
      </c>
      <c r="D21" s="60">
        <v>2206529</v>
      </c>
      <c r="E21" s="60">
        <v>1091760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1472672</v>
      </c>
      <c r="E22" s="60">
        <v>300387</v>
      </c>
      <c r="H22" s="14"/>
    </row>
    <row r="23" spans="2:17" ht="12.95" customHeight="1" x14ac:dyDescent="0.2">
      <c r="B23" s="59" t="s">
        <v>77</v>
      </c>
      <c r="C23" s="27" t="s">
        <v>78</v>
      </c>
      <c r="D23" s="60"/>
      <c r="E23" s="60">
        <v>40516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24552327</v>
      </c>
      <c r="H24" s="21"/>
      <c r="I24" s="21"/>
    </row>
    <row r="25" spans="2:17" ht="12.95" customHeight="1" x14ac:dyDescent="0.2">
      <c r="B25" s="17" t="s">
        <v>69</v>
      </c>
      <c r="C25" s="6"/>
      <c r="D25" s="18"/>
      <c r="E25" s="9">
        <f>+E24/1000000</f>
        <v>24.552326999999998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341535</v>
      </c>
      <c r="E32" s="60">
        <v>202691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205615</v>
      </c>
      <c r="E33" s="60">
        <v>139844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1707950</v>
      </c>
      <c r="E34" s="60">
        <v>72608</v>
      </c>
    </row>
    <row r="35" spans="2:17" ht="12.95" customHeight="1" x14ac:dyDescent="0.2">
      <c r="B35" s="27" t="s">
        <v>3</v>
      </c>
      <c r="C35" s="27" t="s">
        <v>17</v>
      </c>
      <c r="D35" s="60">
        <v>184800</v>
      </c>
      <c r="E35" s="60">
        <v>24194</v>
      </c>
    </row>
    <row r="36" spans="2:17" ht="12.95" customHeight="1" x14ac:dyDescent="0.2">
      <c r="B36" s="27" t="s">
        <v>4</v>
      </c>
      <c r="C36" s="27" t="s">
        <v>18</v>
      </c>
      <c r="D36" s="60">
        <v>136304433</v>
      </c>
      <c r="E36" s="60">
        <v>345284</v>
      </c>
    </row>
    <row r="37" spans="2:17" ht="12.95" customHeight="1" x14ac:dyDescent="0.2">
      <c r="B37" s="27" t="s">
        <v>5</v>
      </c>
      <c r="C37" s="27" t="s">
        <v>19</v>
      </c>
      <c r="D37" s="60">
        <v>1838000</v>
      </c>
      <c r="E37" s="60">
        <v>12051</v>
      </c>
    </row>
    <row r="38" spans="2:17" ht="12.95" customHeight="1" x14ac:dyDescent="0.2">
      <c r="B38" s="27" t="s">
        <v>6</v>
      </c>
      <c r="C38" s="27" t="s">
        <v>20</v>
      </c>
      <c r="D38" s="60">
        <v>431700</v>
      </c>
      <c r="E38" s="60">
        <v>37565</v>
      </c>
    </row>
    <row r="39" spans="2:17" ht="12.95" customHeight="1" x14ac:dyDescent="0.2">
      <c r="B39" s="27" t="s">
        <v>28</v>
      </c>
      <c r="C39" s="27" t="s">
        <v>29</v>
      </c>
      <c r="D39" s="60">
        <v>51750</v>
      </c>
      <c r="E39" s="60">
        <v>516</v>
      </c>
    </row>
    <row r="40" spans="2:17" ht="12.95" customHeight="1" x14ac:dyDescent="0.2">
      <c r="B40" s="27" t="s">
        <v>7</v>
      </c>
      <c r="C40" s="27" t="s">
        <v>21</v>
      </c>
      <c r="D40" s="60">
        <v>273550</v>
      </c>
      <c r="E40" s="60">
        <v>22743</v>
      </c>
    </row>
    <row r="41" spans="2:17" ht="12.95" customHeight="1" x14ac:dyDescent="0.2">
      <c r="B41" s="27" t="s">
        <v>8</v>
      </c>
      <c r="C41" s="27" t="s">
        <v>22</v>
      </c>
      <c r="D41" s="60">
        <v>442430</v>
      </c>
      <c r="E41" s="60">
        <v>461665</v>
      </c>
    </row>
    <row r="42" spans="2:17" ht="12.95" customHeight="1" x14ac:dyDescent="0.2">
      <c r="B42" s="27" t="s">
        <v>9</v>
      </c>
      <c r="C42" s="27" t="s">
        <v>23</v>
      </c>
      <c r="D42" s="60">
        <v>296410</v>
      </c>
      <c r="E42" s="60">
        <v>348554</v>
      </c>
    </row>
    <row r="43" spans="2:17" ht="12.95" customHeight="1" x14ac:dyDescent="0.2">
      <c r="B43" s="27" t="s">
        <v>10</v>
      </c>
      <c r="C43" s="27" t="s">
        <v>24</v>
      </c>
      <c r="D43" s="60">
        <v>1001889</v>
      </c>
      <c r="E43" s="60">
        <v>928437</v>
      </c>
    </row>
    <row r="44" spans="2:17" ht="12.95" customHeight="1" x14ac:dyDescent="0.2">
      <c r="B44" s="27" t="s">
        <v>11</v>
      </c>
      <c r="C44" s="27" t="s">
        <v>25</v>
      </c>
      <c r="D44" s="60">
        <v>2174840</v>
      </c>
      <c r="E44" s="60">
        <v>19880</v>
      </c>
    </row>
    <row r="45" spans="2:17" ht="12.95" customHeight="1" x14ac:dyDescent="0.2">
      <c r="B45" s="27" t="s">
        <v>30</v>
      </c>
      <c r="C45" s="27" t="s">
        <v>31</v>
      </c>
      <c r="D45" s="60">
        <v>16207</v>
      </c>
      <c r="E45" s="60">
        <v>3378</v>
      </c>
    </row>
    <row r="46" spans="2:17" ht="12.95" customHeight="1" x14ac:dyDescent="0.2">
      <c r="B46" s="20" t="s">
        <v>32</v>
      </c>
      <c r="C46" s="20" t="s">
        <v>33</v>
      </c>
      <c r="D46" s="60">
        <v>5038</v>
      </c>
      <c r="E46" s="60">
        <v>2664</v>
      </c>
    </row>
    <row r="47" spans="2:17" ht="12.95" customHeight="1" x14ac:dyDescent="0.2">
      <c r="B47" s="27" t="s">
        <v>12</v>
      </c>
      <c r="C47" s="27" t="s">
        <v>26</v>
      </c>
      <c r="D47" s="60">
        <v>1715100</v>
      </c>
      <c r="E47" s="60">
        <v>894802</v>
      </c>
    </row>
    <row r="48" spans="2:17" ht="12.95" customHeight="1" x14ac:dyDescent="0.2">
      <c r="B48" s="27" t="s">
        <v>13</v>
      </c>
      <c r="C48" s="27" t="s">
        <v>27</v>
      </c>
      <c r="D48" s="60">
        <v>134192</v>
      </c>
      <c r="E48" s="60">
        <v>30014</v>
      </c>
    </row>
    <row r="49" spans="2:5" ht="12.95" customHeight="1" x14ac:dyDescent="0.2">
      <c r="B49" s="59" t="s">
        <v>77</v>
      </c>
      <c r="C49" s="27" t="s">
        <v>78</v>
      </c>
      <c r="D49" s="60"/>
      <c r="E49" s="60">
        <v>21470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3568360</v>
      </c>
    </row>
    <row r="51" spans="2:5" ht="12.95" customHeight="1" x14ac:dyDescent="0.2">
      <c r="B51" s="17" t="s">
        <v>69</v>
      </c>
      <c r="C51" s="6"/>
      <c r="D51" s="18"/>
      <c r="E51" s="9">
        <f>+E50/1000000</f>
        <v>3.5683600000000002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107</v>
      </c>
      <c r="C77" s="39"/>
      <c r="D77" s="36"/>
      <c r="E77" s="36"/>
    </row>
    <row r="78" spans="2:5" ht="12.95" customHeight="1" x14ac:dyDescent="0.2">
      <c r="B78" s="38" t="s">
        <v>72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24.552326999999998</v>
      </c>
    </row>
    <row r="81" spans="2:5" ht="12.95" customHeight="1" x14ac:dyDescent="0.2">
      <c r="B81" s="24" t="s">
        <v>57</v>
      </c>
      <c r="C81" s="11"/>
      <c r="D81" s="11"/>
      <c r="E81" s="19">
        <f>+E51</f>
        <v>3.5683600000000002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B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Chart 2023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2023-12-28T10:50:04Z</dcterms:modified>
</cp:coreProperties>
</file>