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A9504E9-1D95-4A7D-8D98-4287E1BC8048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Chart 2025" sheetId="1" r:id="rId1"/>
    <sheet name="January 2025" sheetId="37" r:id="rId2"/>
    <sheet name="February 2025" sheetId="38" r:id="rId3"/>
    <sheet name="March 2025" sheetId="39" r:id="rId4"/>
    <sheet name="April 2025" sheetId="40" r:id="rId5"/>
    <sheet name="May 2025" sheetId="41" r:id="rId6"/>
    <sheet name="June 2025" sheetId="42" r:id="rId7"/>
    <sheet name="July 2025" sheetId="43" r:id="rId8"/>
    <sheet name="August 2025" sheetId="44" r:id="rId9"/>
    <sheet name="2025" sheetId="2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7" l="1"/>
  <c r="J51" i="27"/>
  <c r="J50" i="27"/>
  <c r="J42" i="27"/>
  <c r="J41" i="27"/>
  <c r="J40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15" i="27"/>
  <c r="J6" i="27"/>
  <c r="J7" i="27"/>
  <c r="E73" i="44"/>
  <c r="E74" i="44" s="1"/>
  <c r="E50" i="44"/>
  <c r="E51" i="44" s="1"/>
  <c r="E81" i="44" s="1"/>
  <c r="E24" i="44"/>
  <c r="E25" i="44" s="1"/>
  <c r="E80" i="44" s="1"/>
  <c r="I52" i="27"/>
  <c r="I51" i="27"/>
  <c r="I50" i="27"/>
  <c r="I40" i="27"/>
  <c r="I41" i="27"/>
  <c r="I42" i="27" s="1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15" i="27"/>
  <c r="I7" i="27"/>
  <c r="I6" i="27"/>
  <c r="E73" i="43"/>
  <c r="E74" i="43" s="1"/>
  <c r="E50" i="43"/>
  <c r="E51" i="43" s="1"/>
  <c r="E81" i="43" s="1"/>
  <c r="E24" i="43"/>
  <c r="E25" i="43" s="1"/>
  <c r="E80" i="43" s="1"/>
  <c r="H52" i="27"/>
  <c r="H51" i="27"/>
  <c r="H50" i="27"/>
  <c r="H42" i="27"/>
  <c r="H41" i="27"/>
  <c r="H40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15" i="27"/>
  <c r="H7" i="27"/>
  <c r="H6" i="27"/>
  <c r="E74" i="42"/>
  <c r="E73" i="42"/>
  <c r="E50" i="42"/>
  <c r="E51" i="42" s="1"/>
  <c r="E81" i="42" s="1"/>
  <c r="E24" i="42"/>
  <c r="E25" i="42" s="1"/>
  <c r="E80" i="42" s="1"/>
  <c r="F52" i="27"/>
  <c r="G52" i="27"/>
  <c r="G51" i="27"/>
  <c r="G50" i="27"/>
  <c r="G40" i="27"/>
  <c r="G41" i="27"/>
  <c r="G42" i="27" s="1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15" i="27"/>
  <c r="G7" i="27"/>
  <c r="G6" i="27"/>
  <c r="E74" i="41"/>
  <c r="E73" i="41"/>
  <c r="E50" i="41"/>
  <c r="E51" i="41" s="1"/>
  <c r="E81" i="41" s="1"/>
  <c r="E24" i="41"/>
  <c r="E25" i="41" s="1"/>
  <c r="E80" i="41" s="1"/>
  <c r="F51" i="27"/>
  <c r="F50" i="27"/>
  <c r="F42" i="27"/>
  <c r="F41" i="27"/>
  <c r="F40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5" i="27"/>
  <c r="F7" i="27"/>
  <c r="F6" i="27"/>
  <c r="E74" i="40"/>
  <c r="E73" i="40"/>
  <c r="E50" i="40"/>
  <c r="E51" i="40" s="1"/>
  <c r="E81" i="40" s="1"/>
  <c r="E24" i="40"/>
  <c r="E25" i="40" s="1"/>
  <c r="E80" i="40" s="1"/>
  <c r="E52" i="27"/>
  <c r="E51" i="27"/>
  <c r="E50" i="27"/>
  <c r="E40" i="27"/>
  <c r="E41" i="27"/>
  <c r="E42" i="27" s="1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74" i="39"/>
  <c r="E73" i="39"/>
  <c r="E50" i="39"/>
  <c r="E51" i="39" s="1"/>
  <c r="E81" i="39" s="1"/>
  <c r="E24" i="39"/>
  <c r="E25" i="39" s="1"/>
  <c r="E80" i="39" s="1"/>
  <c r="D52" i="27" l="1"/>
  <c r="D51" i="27"/>
  <c r="D50" i="27"/>
  <c r="D42" i="27"/>
  <c r="D41" i="27"/>
  <c r="D40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O15" i="27" s="1"/>
  <c r="D7" i="27"/>
  <c r="D6" i="27"/>
  <c r="E73" i="38"/>
  <c r="E74" i="38" s="1"/>
  <c r="E50" i="38"/>
  <c r="E51" i="38" s="1"/>
  <c r="E81" i="38" s="1"/>
  <c r="E24" i="38"/>
  <c r="E25" i="38" s="1"/>
  <c r="E80" i="38" s="1"/>
  <c r="C16" i="27"/>
  <c r="O16" i="27" s="1"/>
  <c r="C17" i="27"/>
  <c r="C18" i="27"/>
  <c r="O18" i="27" s="1"/>
  <c r="C19" i="27"/>
  <c r="C20" i="27"/>
  <c r="C21" i="27"/>
  <c r="C22" i="27"/>
  <c r="C23" i="27"/>
  <c r="C24" i="27"/>
  <c r="O24" i="27" s="1"/>
  <c r="C25" i="27"/>
  <c r="C26" i="27"/>
  <c r="C27" i="27"/>
  <c r="C28" i="27"/>
  <c r="O28" i="27" s="1"/>
  <c r="C29" i="27"/>
  <c r="C30" i="27"/>
  <c r="O30" i="27" s="1"/>
  <c r="C31" i="27"/>
  <c r="C32" i="27"/>
  <c r="C15" i="27"/>
  <c r="F8" i="27"/>
  <c r="N33" i="27"/>
  <c r="N8" i="27"/>
  <c r="M33" i="27"/>
  <c r="M8" i="27"/>
  <c r="L8" i="27"/>
  <c r="K8" i="27"/>
  <c r="J8" i="27"/>
  <c r="J33" i="27"/>
  <c r="I8" i="27"/>
  <c r="H8" i="27"/>
  <c r="G33" i="27"/>
  <c r="G8" i="27"/>
  <c r="F33" i="27"/>
  <c r="E33" i="27"/>
  <c r="E8" i="27"/>
  <c r="D33" i="27"/>
  <c r="E73" i="37"/>
  <c r="E50" i="37"/>
  <c r="C7" i="27" s="1"/>
  <c r="E24" i="37"/>
  <c r="C6" i="27"/>
  <c r="E25" i="37"/>
  <c r="E80" i="37" s="1"/>
  <c r="E74" i="37"/>
  <c r="C33" i="27"/>
  <c r="O20" i="27"/>
  <c r="O32" i="27"/>
  <c r="O22" i="27"/>
  <c r="O26" i="27"/>
  <c r="D8" i="27" l="1"/>
  <c r="K43" i="27"/>
  <c r="E51" i="37"/>
  <c r="E81" i="37" s="1"/>
  <c r="C8" i="27"/>
  <c r="C51" i="27"/>
  <c r="C52" i="27"/>
  <c r="C50" i="27"/>
  <c r="C40" i="27"/>
  <c r="C41" i="27"/>
  <c r="F53" i="27"/>
  <c r="E43" i="27"/>
  <c r="I43" i="27"/>
  <c r="L43" i="27"/>
  <c r="M53" i="27"/>
  <c r="N53" i="27"/>
  <c r="E53" i="27"/>
  <c r="H33" i="27"/>
  <c r="K33" i="27"/>
  <c r="K53" i="27"/>
  <c r="L53" i="27"/>
  <c r="M43" i="27"/>
  <c r="G53" i="27"/>
  <c r="I33" i="27"/>
  <c r="I53" i="27"/>
  <c r="J53" i="27"/>
  <c r="L33" i="27"/>
  <c r="D43" i="27"/>
  <c r="D53" i="27"/>
  <c r="O25" i="27"/>
  <c r="O23" i="27"/>
  <c r="O31" i="27"/>
  <c r="O17" i="27"/>
  <c r="H43" i="27"/>
  <c r="O29" i="27"/>
  <c r="O27" i="27"/>
  <c r="O21" i="27"/>
  <c r="O19" i="27"/>
  <c r="G43" i="27"/>
  <c r="C42" i="27" l="1"/>
  <c r="C43" i="27" s="1"/>
  <c r="C53" i="27"/>
  <c r="F43" i="27"/>
  <c r="J43" i="27"/>
  <c r="H53" i="27"/>
  <c r="N43" i="27"/>
  <c r="O33" i="27"/>
  <c r="P28" i="27" s="1"/>
  <c r="P30" i="27" l="1"/>
  <c r="P23" i="27"/>
  <c r="P25" i="27"/>
  <c r="P24" i="27"/>
  <c r="P31" i="27"/>
  <c r="P16" i="27"/>
  <c r="P21" i="27"/>
  <c r="P15" i="27"/>
  <c r="P22" i="27"/>
  <c r="P26" i="27"/>
  <c r="P17" i="27"/>
  <c r="P19" i="27"/>
  <c r="P29" i="27"/>
  <c r="P27" i="27"/>
  <c r="P32" i="27"/>
  <c r="P20" i="27"/>
  <c r="P18" i="27"/>
  <c r="P33" i="27" l="1"/>
</calcChain>
</file>

<file path=xl/sharedStrings.xml><?xml version="1.0" encoding="utf-8"?>
<sst xmlns="http://schemas.openxmlformats.org/spreadsheetml/2006/main" count="1138" uniqueCount="108">
  <si>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</si>
  <si>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</si>
  <si>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</si>
  <si>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</si>
  <si>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</si>
  <si>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</si>
  <si>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</si>
  <si>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</si>
  <si>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</si>
  <si>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</si>
  <si>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</si>
  <si>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</si>
  <si>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</si>
  <si>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</si>
  <si>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</si>
  <si>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</si>
  <si>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</si>
  <si>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</si>
  <si>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</si>
  <si>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</si>
  <si>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</si>
  <si>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</si>
  <si>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</si>
  <si>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</si>
  <si>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</si>
  <si>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</si>
  <si>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</si>
  <si>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</si>
  <si>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643</t>
  </si>
  <si>
    <t>RUB</t>
  </si>
  <si>
    <t>946</t>
  </si>
  <si>
    <t>RON</t>
  </si>
  <si>
    <t>975</t>
  </si>
  <si>
    <t>BGN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</si>
  <si>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</si>
  <si>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</si>
  <si>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</si>
  <si>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</si>
  <si>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</si>
  <si>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</si>
  <si>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</si>
  <si>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</si>
  <si>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</si>
  <si>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</si>
  <si>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</si>
  <si>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</si>
  <si>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</si>
  <si>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</si>
  <si>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</si>
  <si>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</si>
  <si>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</si>
  <si>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</si>
  <si>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</si>
  <si>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</si>
  <si>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</si>
  <si>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</si>
  <si>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</si>
  <si>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</si>
  <si>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</si>
  <si>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</si>
  <si>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</si>
  <si>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</si>
  <si>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</si>
  <si>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Total sale amount</t>
  </si>
  <si>
    <t>Total redemption amount</t>
  </si>
  <si>
    <t>In orignal currency</t>
  </si>
  <si>
    <t>Share</t>
  </si>
  <si>
    <t>In EUR</t>
  </si>
  <si>
    <t>Total in million EUR</t>
  </si>
  <si>
    <t>in million EUR</t>
  </si>
  <si>
    <t>in EUR</t>
  </si>
  <si>
    <t>in EUR and in %</t>
  </si>
  <si>
    <t>other currencies</t>
  </si>
  <si>
    <t>other</t>
  </si>
  <si>
    <t>currencies</t>
  </si>
  <si>
    <t>Purchased foreign cash in January 2025</t>
  </si>
  <si>
    <t>Sold foreign cash in January 2025</t>
  </si>
  <si>
    <t>Redeemed cheques denominated in foreign currency in January 2025</t>
  </si>
  <si>
    <t>Total turnover of authorised exchange offices in January 2025</t>
  </si>
  <si>
    <t>Turnover of authorised exchange offices in 2025</t>
  </si>
  <si>
    <t>Purchased foreign cash in February 2025</t>
  </si>
  <si>
    <t>Sold foreign cash in February 2025</t>
  </si>
  <si>
    <t>Redeemed cheques denominated in foreign currency in February 2025</t>
  </si>
  <si>
    <t>Total turnover of authorised exchange offices in February 2025</t>
  </si>
  <si>
    <t>Purchased foreign cash in March 2025</t>
  </si>
  <si>
    <t>Sold foreign cash in March 2025</t>
  </si>
  <si>
    <t>Redeemed cheques denominated in foreign currency in March 2025</t>
  </si>
  <si>
    <t>Total turnover of authorised exchange offices in March 2025</t>
  </si>
  <si>
    <t>Purchased foreign cash in April 2025</t>
  </si>
  <si>
    <t>Sold foreign cash in April 2025</t>
  </si>
  <si>
    <t>Redeemed cheques denominated in foreign currency in April 2025</t>
  </si>
  <si>
    <t>Total turnover of authorised exchange offices in April 2025</t>
  </si>
  <si>
    <t>Purchased foreign cash in May 2025</t>
  </si>
  <si>
    <t>Sold foreign cash in May 2025</t>
  </si>
  <si>
    <t>Redeemed cheques denominated in foreign currency in May 2025</t>
  </si>
  <si>
    <t>Total turnover of authorised exchange offices in May 2025</t>
  </si>
  <si>
    <t>Purchased foreign cash in June 2025</t>
  </si>
  <si>
    <t>Sold foreign cash in June 2025</t>
  </si>
  <si>
    <t>Redeemed cheques denominated in foreign currency in June 2025</t>
  </si>
  <si>
    <t>Total turnover of authorised exchange offices in June 2025</t>
  </si>
  <si>
    <t>Purchased foreign cash in July 2025</t>
  </si>
  <si>
    <t>Sold foreign cash in July 2025</t>
  </si>
  <si>
    <t>Redeemed cheques denominated in foreign currency in July 2025</t>
  </si>
  <si>
    <t>Total turnover of authorised exchange offices in July 2025</t>
  </si>
  <si>
    <t>Purchased foreign cash in August 2025</t>
  </si>
  <si>
    <t>Sold foreign cash in August 2025</t>
  </si>
  <si>
    <t>Redeemed cheques denominated in foreign currency in August 2025</t>
  </si>
  <si>
    <t>Total turnover of authorised exchange offices in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</si>
</sst>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3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>
      <alignment horizontal="right" vertical="center" wrapText="1"/>
    </xf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0" fillId="0" borderId="0" xfId="0" applyNumberFormat="1" applyFont="1"/>
    <xf numFmtId="4" fontId="0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2" xfId="7" applyNumberFormat="1" applyFont="1"/>
    <xf numFmtId="166" fontId="0" fillId="0" borderId="1" xfId="6" applyNumberFormat="1" applyFont="1"/>
    <xf numFmtId="166" fontId="0" fillId="0" borderId="1" xfId="5" applyNumberFormat="1" applyFont="1"/>
    <xf numFmtId="166" fontId="4" fillId="0" borderId="3" xfId="9" applyNumberFormat="1" applyAlignment="1">
      <alignment horizontal="center" vertical="center" wrapText="1"/>
    </xf>
    <xf numFmtId="166" fontId="0" fillId="0" borderId="4" xfId="0" applyNumberFormat="1" applyBorder="1"/>
    <xf numFmtId="166" fontId="0" fillId="0" borderId="4" xfId="0" applyNumberFormat="1" applyFont="1" applyBorder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 </a:t>
            </a:r>
          </a:p>
          <a:p>
            <a:pPr>
              <a:defRPr sz="1000"/>
            </a:pPr>
            <a:r>
              <a:rPr lang="hr-HR" sz="1000"/>
              <a:t>2025</a:t>
            </a:r>
          </a:p>
        </c:rich>
      </c:tx>
      <c:layout>
        <c:manualLayout>
          <c:xMode val="edge"/>
          <c:yMode val="edge"/>
          <c:x val="0.19956278760630636"/>
          <c:y val="2.74912710440021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  <c:pt idx="3">
                  <c:v>13165908</c:v>
                </c:pt>
                <c:pt idx="4">
                  <c:v>13943661</c:v>
                </c:pt>
                <c:pt idx="5">
                  <c:v>15099130</c:v>
                </c:pt>
                <c:pt idx="6">
                  <c:v>18718642</c:v>
                </c:pt>
                <c:pt idx="7">
                  <c:v>15112089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B8C-A1D4-160A30CCD038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  <c:pt idx="3">
                  <c:v>3137265</c:v>
                </c:pt>
                <c:pt idx="4">
                  <c:v>2450407</c:v>
                </c:pt>
                <c:pt idx="5">
                  <c:v>2618083</c:v>
                </c:pt>
                <c:pt idx="6">
                  <c:v>3169450</c:v>
                </c:pt>
                <c:pt idx="7">
                  <c:v>2726979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B8C-A1D4-160A30CC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67339344"/>
        <c:axId val="655641392"/>
      </c:barChart>
      <c:catAx>
        <c:axId val="7673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5641392"/>
        <c:crosses val="autoZero"/>
        <c:auto val="1"/>
        <c:lblAlgn val="ctr"/>
        <c:lblOffset val="100"/>
        <c:noMultiLvlLbl val="1"/>
      </c:catAx>
      <c:valAx>
        <c:axId val="655641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7673393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2025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  <c:pt idx="3">
                  <c:v>13165908</c:v>
                </c:pt>
                <c:pt idx="4">
                  <c:v>13943661</c:v>
                </c:pt>
                <c:pt idx="5">
                  <c:v>15099130</c:v>
                </c:pt>
                <c:pt idx="6">
                  <c:v>18718642</c:v>
                </c:pt>
                <c:pt idx="7">
                  <c:v>15112089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43A-A8A2-20CA3F7A5AC8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  <c:pt idx="3">
                  <c:v>3137265</c:v>
                </c:pt>
                <c:pt idx="4">
                  <c:v>2450407</c:v>
                </c:pt>
                <c:pt idx="5">
                  <c:v>2618083</c:v>
                </c:pt>
                <c:pt idx="6">
                  <c:v>3169450</c:v>
                </c:pt>
                <c:pt idx="7">
                  <c:v>2726979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7-443A-A8A2-20CA3F7A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5644752"/>
        <c:axId val="699254288"/>
      </c:barChart>
      <c:catAx>
        <c:axId val="6556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699254288"/>
        <c:crosses val="autoZero"/>
        <c:auto val="1"/>
        <c:lblAlgn val="ctr"/>
        <c:lblOffset val="100"/>
        <c:noMultiLvlLbl val="1"/>
      </c:catAx>
      <c:valAx>
        <c:axId val="699254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655644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2025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'2023'!#REF!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885-8EFC-A3DF5E9DA086}"/>
            </c:ext>
          </c:extLst>
        </c:ser>
        <c:ser>
          <c:idx val="1"/>
          <c:order val="1"/>
          <c:tx>
            <c:strRef>
              <c:f>'2025'!$B$40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'2025'!$C$40:$N$40</c:f>
              <c:numCache>
                <c:formatCode>0.00</c:formatCode>
                <c:ptCount val="12"/>
                <c:pt idx="0">
                  <c:v>61.848069405227577</c:v>
                </c:pt>
                <c:pt idx="1">
                  <c:v>57.40079800824369</c:v>
                </c:pt>
                <c:pt idx="2">
                  <c:v>56.185526478428315</c:v>
                </c:pt>
                <c:pt idx="3">
                  <c:v>48.069256211658924</c:v>
                </c:pt>
                <c:pt idx="4">
                  <c:v>53.073270160889905</c:v>
                </c:pt>
                <c:pt idx="5">
                  <c:v>55.171470817673182</c:v>
                </c:pt>
                <c:pt idx="6">
                  <c:v>54.616377708938721</c:v>
                </c:pt>
                <c:pt idx="7">
                  <c:v>52.786294665169734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885-8EFC-A3DF5E9DA086}"/>
            </c:ext>
          </c:extLst>
        </c:ser>
        <c:ser>
          <c:idx val="2"/>
          <c:order val="2"/>
          <c:tx>
            <c:strRef>
              <c:f>'2025'!$B$41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'2025'!$C$41:$N$41</c:f>
              <c:numCache>
                <c:formatCode>0.00</c:formatCode>
                <c:ptCount val="12"/>
                <c:pt idx="0">
                  <c:v>17.571192616994562</c:v>
                </c:pt>
                <c:pt idx="1">
                  <c:v>22.416890905037317</c:v>
                </c:pt>
                <c:pt idx="2">
                  <c:v>17.381710779662534</c:v>
                </c:pt>
                <c:pt idx="3">
                  <c:v>27.575963280276788</c:v>
                </c:pt>
                <c:pt idx="4">
                  <c:v>20.084966098713267</c:v>
                </c:pt>
                <c:pt idx="5">
                  <c:v>17.19088098111142</c:v>
                </c:pt>
                <c:pt idx="6">
                  <c:v>15.917285069890971</c:v>
                </c:pt>
                <c:pt idx="7">
                  <c:v>16.159252265869494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885-8EFC-A3DF5E9DA086}"/>
            </c:ext>
          </c:extLst>
        </c:ser>
        <c:ser>
          <c:idx val="3"/>
          <c:order val="3"/>
          <c:tx>
            <c:strRef>
              <c:f>'2025'!$B$42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'2025'!$C$42:$N$42</c:f>
              <c:numCache>
                <c:formatCode>0.00</c:formatCode>
                <c:ptCount val="12"/>
                <c:pt idx="0">
                  <c:v>20.580737977777861</c:v>
                </c:pt>
                <c:pt idx="1">
                  <c:v>20.182311086718993</c:v>
                </c:pt>
                <c:pt idx="2">
                  <c:v>26.432762741909151</c:v>
                </c:pt>
                <c:pt idx="3">
                  <c:v>24.354780508064287</c:v>
                </c:pt>
                <c:pt idx="4">
                  <c:v>26.841763740396829</c:v>
                </c:pt>
                <c:pt idx="5">
                  <c:v>27.637648201215399</c:v>
                </c:pt>
                <c:pt idx="6">
                  <c:v>29.466337221170306</c:v>
                </c:pt>
                <c:pt idx="7">
                  <c:v>31.054453068960772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885-8EFC-A3DF5E9D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6337872"/>
        <c:axId val="816338432"/>
      </c:barChart>
      <c:catAx>
        <c:axId val="8163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16338432"/>
        <c:crosses val="autoZero"/>
        <c:auto val="1"/>
        <c:lblAlgn val="ctr"/>
        <c:lblOffset val="100"/>
        <c:noMultiLvlLbl val="1"/>
      </c:catAx>
      <c:valAx>
        <c:axId val="8163384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16337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</a:t>
            </a:r>
            <a:r>
              <a:rPr lang="hr-HR" sz="1000" baseline="0"/>
              <a:t> </a:t>
            </a:r>
            <a:r>
              <a:rPr lang="hr-HR" sz="1000"/>
              <a:t>2025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491210723434849E-2"/>
          <c:y val="0.14263022081777185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1947959580146819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2025'!$E$80</c:f>
              <c:numCache>
                <c:formatCode>#,##0.00</c:formatCode>
                <c:ptCount val="1"/>
                <c:pt idx="0">
                  <c:v>14.269958000000001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1-40D5-A593-CAEF7236455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2025'!$E$80</c:f>
              <c:numCache>
                <c:formatCode>#,##0.00</c:formatCode>
                <c:ptCount val="1"/>
                <c:pt idx="0">
                  <c:v>13.752045000000001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1-40D5-A593-CAEF7236455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2025'!$E$80</c:f>
              <c:numCache>
                <c:formatCode>#,##0.00</c:formatCode>
                <c:ptCount val="1"/>
                <c:pt idx="0">
                  <c:v>11.368914999999999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A1-40D5-A593-CAEF72364558}"/>
            </c:ext>
          </c:extLst>
        </c:ser>
        <c:ser>
          <c:idx val="2"/>
          <c:order val="3"/>
          <c:tx>
            <c:v>April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2025'!$E$80</c:f>
              <c:numCache>
                <c:formatCode>#,##0.00</c:formatCode>
                <c:ptCount val="1"/>
                <c:pt idx="0">
                  <c:v>13.165908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A1-40D5-A593-CAEF72364558}"/>
            </c:ext>
          </c:extLst>
        </c:ser>
        <c:ser>
          <c:idx val="3"/>
          <c:order val="4"/>
          <c:tx>
            <c:v>May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'May 2025'!$E$80</c:f>
              <c:numCache>
                <c:formatCode>#,##0.00</c:formatCode>
                <c:ptCount val="1"/>
                <c:pt idx="0">
                  <c:v>13.943661000000001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A1-40D5-A593-CAEF72364558}"/>
            </c:ext>
          </c:extLst>
        </c:ser>
        <c:ser>
          <c:idx val="4"/>
          <c:order val="5"/>
          <c:tx>
            <c:v>June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2025'!$E$80</c:f>
              <c:numCache>
                <c:formatCode>#,##0.00</c:formatCode>
                <c:ptCount val="1"/>
                <c:pt idx="0">
                  <c:v>15.099130000000001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A1-40D5-A593-CAEF72364558}"/>
            </c:ext>
          </c:extLst>
        </c:ser>
        <c:ser>
          <c:idx val="5"/>
          <c:order val="6"/>
          <c:tx>
            <c:v>July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2025'!$E$80</c:f>
              <c:numCache>
                <c:formatCode>#,##0.00</c:formatCode>
                <c:ptCount val="1"/>
                <c:pt idx="0">
                  <c:v>18.718641999999999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4A1-40D5-A593-CAEF7236455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'August 2025'!$E$80</c:f>
              <c:numCache>
                <c:formatCode>#,##0.00</c:formatCode>
                <c:ptCount val="1"/>
                <c:pt idx="0">
                  <c:v>15.112088999999999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A1-40D5-A593-CAEF7236455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E4A1-40D5-A593-CAEF7236455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E4A1-40D5-A593-CAEF7236455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E4A1-40D5-A593-CAEF7236455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E4A1-40D5-A593-CAEF72364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9286336"/>
        <c:axId val="609286896"/>
      </c:barChart>
      <c:catAx>
        <c:axId val="609286336"/>
        <c:scaling>
          <c:orientation val="minMax"/>
        </c:scaling>
        <c:delete val="1"/>
        <c:axPos val="b"/>
        <c:majorTickMark val="none"/>
        <c:minorTickMark val="none"/>
        <c:tickLblPos val="none"/>
        <c:crossAx val="609286896"/>
        <c:crosses val="autoZero"/>
        <c:auto val="1"/>
        <c:lblAlgn val="ctr"/>
        <c:lblOffset val="100"/>
        <c:noMultiLvlLbl val="0"/>
      </c:catAx>
      <c:valAx>
        <c:axId val="609286896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60928633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9735442069"/>
          <c:y val="0.89689619353256245"/>
          <c:w val="0.82513591115946061"/>
          <c:h val="9.900761583120207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</a:t>
            </a:r>
            <a:r>
              <a:rPr lang="hr-HR" sz="1000" b="1" i="0" u="none" strike="noStrike" baseline="0">
                <a:effectLst/>
              </a:rPr>
              <a:t>in 2025</a:t>
            </a:r>
            <a:endParaRPr lang="hr-HR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4407641722412792E-2"/>
                  <c:y val="-1.9292637716772674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2025'!$E$81</c:f>
              <c:numCache>
                <c:formatCode>#,##0.00</c:formatCode>
                <c:ptCount val="1"/>
                <c:pt idx="0">
                  <c:v>2.770257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0-4227-A998-E15E02A4EB6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2025'!$E$81</c:f>
              <c:numCache>
                <c:formatCode>#,##0.00</c:formatCode>
                <c:ptCount val="1"/>
                <c:pt idx="0">
                  <c:v>2.4535520000000002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0-4227-A998-E15E02A4EB6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2025'!$E$81</c:f>
              <c:numCache>
                <c:formatCode>#,##0.00</c:formatCode>
                <c:ptCount val="1"/>
                <c:pt idx="0">
                  <c:v>2.5058699999999998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80-4227-A998-E15E02A4EB68}"/>
            </c:ext>
          </c:extLst>
        </c:ser>
        <c:ser>
          <c:idx val="2"/>
          <c:order val="3"/>
          <c:tx>
            <c:v>April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2025'!$E$81</c:f>
              <c:numCache>
                <c:formatCode>#,##0.00</c:formatCode>
                <c:ptCount val="1"/>
                <c:pt idx="0">
                  <c:v>3.1372650000000002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80-4227-A998-E15E02A4EB68}"/>
            </c:ext>
          </c:extLst>
        </c:ser>
        <c:ser>
          <c:idx val="3"/>
          <c:order val="4"/>
          <c:tx>
            <c:v>May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'May 2025'!$E$81</c:f>
              <c:numCache>
                <c:formatCode>#,##0.00</c:formatCode>
                <c:ptCount val="1"/>
                <c:pt idx="0">
                  <c:v>2.4504069999999998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80-4227-A998-E15E02A4EB68}"/>
            </c:ext>
          </c:extLst>
        </c:ser>
        <c:ser>
          <c:idx val="4"/>
          <c:order val="5"/>
          <c:tx>
            <c:v>June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2025'!$E$81</c:f>
              <c:numCache>
                <c:formatCode>#,##0.00</c:formatCode>
                <c:ptCount val="1"/>
                <c:pt idx="0">
                  <c:v>2.6180829999999999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80-4227-A998-E15E02A4EB68}"/>
            </c:ext>
          </c:extLst>
        </c:ser>
        <c:ser>
          <c:idx val="5"/>
          <c:order val="6"/>
          <c:tx>
            <c:v>July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2025'!$E$81</c:f>
              <c:numCache>
                <c:formatCode>#,##0.00</c:formatCode>
                <c:ptCount val="1"/>
                <c:pt idx="0">
                  <c:v>3.1694499999999999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80-4227-A998-E15E02A4EB6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'August 2025'!$E$81</c:f>
              <c:numCache>
                <c:formatCode>#,##0.00</c:formatCode>
                <c:ptCount val="1"/>
                <c:pt idx="0">
                  <c:v>2.726979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80-4227-A998-E15E02A4EB6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0580-4227-A998-E15E02A4EB6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0580-4227-A998-E15E02A4EB6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0580-4227-A998-E15E02A4EB6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0580-4227-A998-E15E02A4EB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1334208"/>
        <c:axId val="524212272"/>
      </c:barChart>
      <c:catAx>
        <c:axId val="851334208"/>
        <c:scaling>
          <c:orientation val="minMax"/>
        </c:scaling>
        <c:delete val="1"/>
        <c:axPos val="b"/>
        <c:majorTickMark val="none"/>
        <c:minorTickMark val="none"/>
        <c:tickLblPos val="none"/>
        <c:crossAx val="524212272"/>
        <c:crosses val="autoZero"/>
        <c:auto val="1"/>
        <c:lblAlgn val="ctr"/>
        <c:lblOffset val="100"/>
        <c:noMultiLvlLbl val="0"/>
      </c:catAx>
      <c:valAx>
        <c:axId val="52421227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5133420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2025</a:t>
            </a:r>
            <a:endParaRPr lang="hr-H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9-44EF-8CD7-1715CDB51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9-44EF-8CD7-1715CDB51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9-44EF-8CD7-1715CDB51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9-44EF-8CD7-1715CDB51D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9-44EF-8CD7-1715CDB51D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9-44EF-8CD7-1715CDB51D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99-44EF-8CD7-1715CDB51D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99-44EF-8CD7-1715CDB51D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99-44EF-8CD7-1715CDB51D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99-44EF-8CD7-1715CDB51D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99-44EF-8CD7-1715CDB51D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99-44EF-8CD7-1715CDB51D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99-44EF-8CD7-1715CDB51D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99-44EF-8CD7-1715CDB51D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99-44EF-8CD7-1715CDB51D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99-44EF-8CD7-1715CDB51D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99-44EF-8CD7-1715CDB51D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99-44EF-8CD7-1715CDB51D62}"/>
              </c:ext>
            </c:extLst>
          </c:dPt>
          <c:dLbls>
            <c:dLbl>
              <c:idx val="0"/>
              <c:layout>
                <c:manualLayout>
                  <c:x val="3.9688504357678301E-3"/>
                  <c:y val="-3.886027996095054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9-44EF-8CD7-1715CDB51D62}"/>
                </c:ext>
              </c:extLst>
            </c:dLbl>
            <c:dLbl>
              <c:idx val="1"/>
              <c:layout>
                <c:manualLayout>
                  <c:x val="-2.5328881974720353E-3"/>
                  <c:y val="-5.31890655132910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9-44EF-8CD7-1715CDB51D62}"/>
                </c:ext>
              </c:extLst>
            </c:dLbl>
            <c:dLbl>
              <c:idx val="2"/>
              <c:layout>
                <c:manualLayout>
                  <c:x val="-6.9131324900816036E-3"/>
                  <c:y val="-2.650377952076539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9-44EF-8CD7-1715CDB51D62}"/>
                </c:ext>
              </c:extLst>
            </c:dLbl>
            <c:dLbl>
              <c:idx val="3"/>
              <c:layout>
                <c:manualLayout>
                  <c:x val="-4.3254166435109983E-3"/>
                  <c:y val="2.38850373797879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9-44EF-8CD7-1715CDB51D62}"/>
                </c:ext>
              </c:extLst>
            </c:dLbl>
            <c:dLbl>
              <c:idx val="4"/>
              <c:layout>
                <c:manualLayout>
                  <c:x val="-2.0849425745646702E-2"/>
                  <c:y val="9.3408726690558629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9-44EF-8CD7-1715CDB51D62}"/>
                </c:ext>
              </c:extLst>
            </c:dLbl>
            <c:dLbl>
              <c:idx val="5"/>
              <c:layout>
                <c:manualLayout>
                  <c:x val="-6.4194971595921838E-3"/>
                  <c:y val="1.508804501871770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9-44EF-8CD7-1715CDB51D62}"/>
                </c:ext>
              </c:extLst>
            </c:dLbl>
            <c:dLbl>
              <c:idx val="6"/>
              <c:layout>
                <c:manualLayout>
                  <c:x val="-3.7500247097398236E-2"/>
                  <c:y val="6.557592354998538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9-44EF-8CD7-1715CDB51D62}"/>
                </c:ext>
              </c:extLst>
            </c:dLbl>
            <c:dLbl>
              <c:idx val="7"/>
              <c:layout>
                <c:manualLayout>
                  <c:x val="-4.6991957492533931E-2"/>
                  <c:y val="0.1161925822011813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9-44EF-8CD7-1715CDB51D62}"/>
                </c:ext>
              </c:extLst>
            </c:dLbl>
            <c:dLbl>
              <c:idx val="8"/>
              <c:layout>
                <c:manualLayout>
                  <c:x val="-6.7747392982583171E-2"/>
                  <c:y val="0.1618897124496503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9-44EF-8CD7-1715CDB51D62}"/>
                </c:ext>
              </c:extLst>
            </c:dLbl>
            <c:dLbl>
              <c:idx val="9"/>
              <c:layout>
                <c:manualLayout>
                  <c:x val="-7.7553896138529699E-2"/>
                  <c:y val="4.478800012143038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9-44EF-8CD7-1715CDB51D62}"/>
                </c:ext>
              </c:extLst>
            </c:dLbl>
            <c:dLbl>
              <c:idx val="10"/>
              <c:layout>
                <c:manualLayout>
                  <c:x val="4.9837214098985916E-3"/>
                  <c:y val="1.92291407362196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99-44EF-8CD7-1715CDB51D62}"/>
                </c:ext>
              </c:extLst>
            </c:dLbl>
            <c:dLbl>
              <c:idx val="11"/>
              <c:layout>
                <c:manualLayout>
                  <c:x val="-3.0953751199587935E-2"/>
                  <c:y val="5.305261610582342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99-44EF-8CD7-1715CDB51D62}"/>
                </c:ext>
              </c:extLst>
            </c:dLbl>
            <c:dLbl>
              <c:idx val="12"/>
              <c:layout>
                <c:manualLayout>
                  <c:x val="-9.0410793363542005E-2"/>
                  <c:y val="-0.1278492601534177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99-44EF-8CD7-1715CDB51D62}"/>
                </c:ext>
              </c:extLst>
            </c:dLbl>
            <c:dLbl>
              <c:idx val="13"/>
              <c:layout>
                <c:manualLayout>
                  <c:x val="-3.5992300258585096E-2"/>
                  <c:y val="-7.702936538243385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99-44EF-8CD7-1715CDB51D62}"/>
                </c:ext>
              </c:extLst>
            </c:dLbl>
            <c:dLbl>
              <c:idx val="14"/>
              <c:layout>
                <c:manualLayout>
                  <c:x val="-1.024158106529012E-2"/>
                  <c:y val="-3.15603964382550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99-44EF-8CD7-1715CDB51D62}"/>
                </c:ext>
              </c:extLst>
            </c:dLbl>
            <c:dLbl>
              <c:idx val="15"/>
              <c:layout>
                <c:manualLayout>
                  <c:x val="-3.2051050135968838E-2"/>
                  <c:y val="-6.618083860463704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99-44EF-8CD7-1715CDB51D62}"/>
                </c:ext>
              </c:extLst>
            </c:dLbl>
            <c:dLbl>
              <c:idx val="16"/>
              <c:layout>
                <c:manualLayout>
                  <c:x val="-2.6381610135133456E-2"/>
                  <c:y val="-0.1101530182640887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99-44EF-8CD7-1715CDB51D62}"/>
                </c:ext>
              </c:extLst>
            </c:dLbl>
            <c:dLbl>
              <c:idx val="17"/>
              <c:layout>
                <c:manualLayout>
                  <c:x val="-4.2132903713323754E-2"/>
                  <c:y val="-6.27219899244734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6653115161559"/>
                      <c:h val="7.6986545193673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0099-44EF-8CD7-1715CDB51D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'2025'!$B$15:$B$32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other currencies</c:v>
                </c:pt>
              </c:strCache>
            </c:strRef>
          </c:cat>
          <c:val>
            <c:numRef>
              <c:f>'2025'!$P$15:$P$32</c:f>
              <c:numCache>
                <c:formatCode>#,##0.00</c:formatCode>
                <c:ptCount val="18"/>
                <c:pt idx="0">
                  <c:v>3.0269729517907882</c:v>
                </c:pt>
                <c:pt idx="1">
                  <c:v>2.5459039123302478</c:v>
                </c:pt>
                <c:pt idx="2">
                  <c:v>0.44102815741471624</c:v>
                </c:pt>
                <c:pt idx="3">
                  <c:v>1.8564468555733814E-2</c:v>
                </c:pt>
                <c:pt idx="4">
                  <c:v>4.9577359641977496</c:v>
                </c:pt>
                <c:pt idx="5">
                  <c:v>0.14698364431853717</c:v>
                </c:pt>
                <c:pt idx="6">
                  <c:v>1.7795866627851421E-2</c:v>
                </c:pt>
                <c:pt idx="7">
                  <c:v>4.1293229642060773E-3</c:v>
                </c:pt>
                <c:pt idx="8">
                  <c:v>2.4878660886498472E-2</c:v>
                </c:pt>
                <c:pt idx="9">
                  <c:v>19.116353881258696</c:v>
                </c:pt>
                <c:pt idx="10">
                  <c:v>4.9885681937616466</c:v>
                </c:pt>
                <c:pt idx="11">
                  <c:v>54.873370792490007</c:v>
                </c:pt>
                <c:pt idx="12">
                  <c:v>0.16733010369474524</c:v>
                </c:pt>
                <c:pt idx="13">
                  <c:v>9.4177413476167881E-3</c:v>
                </c:pt>
                <c:pt idx="14">
                  <c:v>1.8213315826597022E-4</c:v>
                </c:pt>
                <c:pt idx="15">
                  <c:v>9.040616430111271</c:v>
                </c:pt>
                <c:pt idx="16">
                  <c:v>0.52380112105290222</c:v>
                </c:pt>
                <c:pt idx="17">
                  <c:v>9.6366654038524846E-2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099-44EF-8CD7-1715CDB51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January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2-418E-ACCA-F59FC1F95B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C2-418E-ACCA-F59FC1F95B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C2-418E-ACCA-F59FC1F95BB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2-418E-ACCA-F59FC1F95BB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2-418E-ACCA-F59FC1F95BB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2-418E-ACCA-F59FC1F95B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'2025'!$C$50:$C$52</c:f>
              <c:numCache>
                <c:formatCode>#,##0.00</c:formatCode>
                <c:ptCount val="3"/>
                <c:pt idx="0">
                  <c:v>83.742828362200825</c:v>
                </c:pt>
                <c:pt idx="1">
                  <c:v>16.257171637799171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2-418E-ACCA-F59FC1F95B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January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D-4F6A-A249-135C6D8C1B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D-4F6A-A249-135C6D8C1B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D-4F6A-A249-135C6D8C1B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D-4F6A-A249-135C6D8C1BF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D-4F6A-A249-135C6D8C1BF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D-4F6A-A249-135C6D8C1BF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D-4F6A-A249-135C6D8C1BF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D-4F6A-A249-135C6D8C1B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'2025'!$C$40:$C$42</c:f>
              <c:numCache>
                <c:formatCode>0.00</c:formatCode>
                <c:ptCount val="3"/>
                <c:pt idx="0">
                  <c:v>61.848069405227577</c:v>
                </c:pt>
                <c:pt idx="1">
                  <c:v>17.571192616994562</c:v>
                </c:pt>
                <c:pt idx="2">
                  <c:v>20.580737977777861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FD-4F6A-A249-135C6D8C1B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February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B7-4F8A-BC22-E5A388D187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B7-4F8A-BC22-E5A388D187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B7-4F8A-BC22-E5A388D1874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7-4F8A-BC22-E5A388D1874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7-4F8A-BC22-E5A388D1874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7-4F8A-BC22-E5A388D1874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'2025'!$D$50:$D$52</c:f>
              <c:numCache>
                <c:formatCode>#,##0.00</c:formatCode>
                <c:ptCount val="3"/>
                <c:pt idx="0">
                  <c:v>84.859848112969857</c:v>
                </c:pt>
                <c:pt idx="1">
                  <c:v>15.140151887030143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B7-4F8A-BC22-E5A388D187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February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E-47F3-8AEE-906F08CC93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E-47F3-8AEE-906F08CC93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4E-47F3-8AEE-906F08CC93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4E-47F3-8AEE-906F08CC9317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E-47F3-8AEE-906F08CC9317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E-47F3-8AEE-906F08CC9317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E-47F3-8AEE-906F08CC9317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4E-47F3-8AEE-906F08CC931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'2025'!$D$40:$D$42</c:f>
              <c:numCache>
                <c:formatCode>0.00</c:formatCode>
                <c:ptCount val="3"/>
                <c:pt idx="0">
                  <c:v>57.40079800824369</c:v>
                </c:pt>
                <c:pt idx="1">
                  <c:v>22.416890905037317</c:v>
                </c:pt>
                <c:pt idx="2">
                  <c:v>20.182311086718993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4E-47F3-8AEE-906F08CC93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March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BD-4785-BE1A-5F251BB634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BD-4785-BE1A-5F251BB634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BD-4785-BE1A-5F251BB634F9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BD-4785-BE1A-5F251BB634F9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BD-4785-BE1A-5F251BB634F9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BD-4785-BE1A-5F251BB634F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'2025'!$E$50:$E$52</c:f>
              <c:numCache>
                <c:formatCode>#,##0.00</c:formatCode>
                <c:ptCount val="3"/>
                <c:pt idx="0">
                  <c:v>81.939395817664916</c:v>
                </c:pt>
                <c:pt idx="1">
                  <c:v>18.060604182335076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BD-4785-BE1A-5F251BB634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March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CC-4AA3-97FF-5C24395A6C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CC-4AA3-97FF-5C24395A6C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CC-4AA3-97FF-5C24395A6C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CC-4AA3-97FF-5C24395A6C51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C-4AA3-97FF-5C24395A6C51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C-4AA3-97FF-5C24395A6C51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C-4AA3-97FF-5C24395A6C51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CC-4AA3-97FF-5C24395A6C5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'2025'!$E$40:$E$42</c:f>
              <c:numCache>
                <c:formatCode>0.00</c:formatCode>
                <c:ptCount val="3"/>
                <c:pt idx="0">
                  <c:v>56.185526478428315</c:v>
                </c:pt>
                <c:pt idx="1">
                  <c:v>17.381710779662534</c:v>
                </c:pt>
                <c:pt idx="2">
                  <c:v>26.432762741909151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CC-4AA3-97FF-5C24395A6C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April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12-4D5E-B5FE-5134A89D9C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12-4D5E-B5FE-5134A89D9C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12-4D5E-B5FE-5134A89D9CCA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12-4D5E-B5FE-5134A89D9CCA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12-4D5E-B5FE-5134A89D9CCA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12-4D5E-B5FE-5134A89D9CC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'2025'!$F$50:$F$52</c:f>
              <c:numCache>
                <c:formatCode>#,##0.00</c:formatCode>
                <c:ptCount val="3"/>
                <c:pt idx="0">
                  <c:v>80.756721406317652</c:v>
                </c:pt>
                <c:pt idx="1">
                  <c:v>19.243278593682348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12-4D5E-B5FE-5134A89D9C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April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39-43E9-9194-11E6E17B9B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39-43E9-9194-11E6E17B9B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39-43E9-9194-11E6E17B9B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39-43E9-9194-11E6E17B9B6E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39-43E9-9194-11E6E17B9B6E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39-43E9-9194-11E6E17B9B6E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39-43E9-9194-11E6E17B9B6E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39-43E9-9194-11E6E17B9B6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'2025'!$F$40:$F$42</c:f>
              <c:numCache>
                <c:formatCode>0.00</c:formatCode>
                <c:ptCount val="3"/>
                <c:pt idx="0">
                  <c:v>48.069256211658924</c:v>
                </c:pt>
                <c:pt idx="1">
                  <c:v>27.575963280276788</c:v>
                </c:pt>
                <c:pt idx="2">
                  <c:v>24.354780508064287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39-43E9-9194-11E6E17B9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18-4F8C-9FDD-5D514E5B8B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18-4F8C-9FDD-5D514E5B8B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18-4F8C-9FDD-5D514E5B8B13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18-4F8C-9FDD-5D514E5B8B13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18-4F8C-9FDD-5D514E5B8B13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18-4F8C-9FDD-5D514E5B8B1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'2025'!$G$50:$G$52</c:f>
              <c:numCache>
                <c:formatCode>#,##0.00</c:formatCode>
                <c:ptCount val="3"/>
                <c:pt idx="0">
                  <c:v>85.053087494818243</c:v>
                </c:pt>
                <c:pt idx="1">
                  <c:v>14.946912505181754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18-4F8C-9FDD-5D514E5B8B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08-40D4-8E78-BD3A2FBF24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08-40D4-8E78-BD3A2FBF24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08-40D4-8E78-BD3A2FBF24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08-40D4-8E78-BD3A2FBF24A7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08-40D4-8E78-BD3A2FBF24A7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08-40D4-8E78-BD3A2FBF24A7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08-40D4-8E78-BD3A2FBF24A7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08-40D4-8E78-BD3A2FBF24A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'2025'!$G$40:$G$42</c:f>
              <c:numCache>
                <c:formatCode>0.00</c:formatCode>
                <c:ptCount val="3"/>
                <c:pt idx="0">
                  <c:v>53.073270160889905</c:v>
                </c:pt>
                <c:pt idx="1">
                  <c:v>20.084966098713267</c:v>
                </c:pt>
                <c:pt idx="2">
                  <c:v>26.841763740396829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08-40D4-8E78-BD3A2FBF24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June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8-4706-8F5C-36A7FE0CCB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8-4706-8F5C-36A7FE0CCB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8-4706-8F5C-36A7FE0CCB1A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8-4706-8F5C-36A7FE0CCB1A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8-4706-8F5C-36A7FE0CCB1A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8-4706-8F5C-36A7FE0CCB1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'2025'!$H$50:$H$52</c:f>
              <c:numCache>
                <c:formatCode>#,##0.00</c:formatCode>
                <c:ptCount val="3"/>
                <c:pt idx="0">
                  <c:v>85.222941102531195</c:v>
                </c:pt>
                <c:pt idx="1">
                  <c:v>14.777058897468805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A8-4706-8F5C-36A7FE0CCB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June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B-4703-89DF-A4E766163A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7B-4703-89DF-A4E766163A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7B-4703-89DF-A4E766163A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7B-4703-89DF-A4E766163AC2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7B-4703-89DF-A4E766163AC2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7B-4703-89DF-A4E766163AC2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7B-4703-89DF-A4E766163AC2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7B-4703-89DF-A4E766163AC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'2025'!$H$40:$H$42</c:f>
              <c:numCache>
                <c:formatCode>0.00</c:formatCode>
                <c:ptCount val="3"/>
                <c:pt idx="0">
                  <c:v>55.171470817673182</c:v>
                </c:pt>
                <c:pt idx="1">
                  <c:v>17.19088098111142</c:v>
                </c:pt>
                <c:pt idx="2">
                  <c:v>27.637648201215399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7B-4703-89DF-A4E766163A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July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04-4B2C-BDF1-DD50698598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04-4B2C-BDF1-DD50698598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04-4B2C-BDF1-DD5069859870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04-4B2C-BDF1-DD5069859870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04-4B2C-BDF1-DD5069859870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04-4B2C-BDF1-DD506985987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'2025'!$I$50:$I$52</c:f>
              <c:numCache>
                <c:formatCode>#,##0.00</c:formatCode>
                <c:ptCount val="3"/>
                <c:pt idx="0">
                  <c:v>85.519752018586175</c:v>
                </c:pt>
                <c:pt idx="1">
                  <c:v>14.480247981413822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04-4B2C-BDF1-DD50698598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July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ED-4356-977E-42651BD429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ED-4356-977E-42651BD429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ED-4356-977E-42651BD429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ED-4356-977E-42651BD4298C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ED-4356-977E-42651BD4298C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ED-4356-977E-42651BD4298C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ED-4356-977E-42651BD4298C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ED-4356-977E-42651BD4298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'2025'!$I$40:$I$42</c:f>
              <c:numCache>
                <c:formatCode>0.00</c:formatCode>
                <c:ptCount val="3"/>
                <c:pt idx="0">
                  <c:v>54.616377708938721</c:v>
                </c:pt>
                <c:pt idx="1">
                  <c:v>15.917285069890971</c:v>
                </c:pt>
                <c:pt idx="2">
                  <c:v>29.466337221170306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ED-4356-977E-42651BD429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August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52-4472-873C-A5B72F9614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52-4472-873C-A5B72F9614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52-4472-873C-A5B72F9614B6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52-4472-873C-A5B72F9614B6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52-4472-873C-A5B72F9614B6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52-4472-873C-A5B72F9614B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'2025'!$J$50:$J$52</c:f>
              <c:numCache>
                <c:formatCode>#,##0.00</c:formatCode>
                <c:ptCount val="3"/>
                <c:pt idx="0">
                  <c:v>84.713444670988409</c:v>
                </c:pt>
                <c:pt idx="1">
                  <c:v>15.286555329011584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52-4472-873C-A5B72F9614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August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9F-41EC-A6E4-A0903E3241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9F-41EC-A6E4-A0903E3241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9F-41EC-A6E4-A0903E3241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9F-41EC-A6E4-A0903E32411A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9F-41EC-A6E4-A0903E32411A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F-41EC-A6E4-A0903E32411A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F-41EC-A6E4-A0903E32411A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F-41EC-A6E4-A0903E32411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'2025'!$J$40:$J$42</c:f>
              <c:numCache>
                <c:formatCode>0.00</c:formatCode>
                <c:ptCount val="3"/>
                <c:pt idx="0">
                  <c:v>52.786294665169734</c:v>
                </c:pt>
                <c:pt idx="1">
                  <c:v>16.159252265869494</c:v>
                </c:pt>
                <c:pt idx="2">
                  <c:v>31.054453068960772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9F-41EC-A6E4-A0903E3241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136070</xdr:colOff>
      <xdr:row>0</xdr:row>
      <xdr:rowOff>134710</xdr:rowOff>
    </xdr:from>
    <xdr:to>
      <xdr:col>10</xdr:col>
      <xdr:colOff>514350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28575</xdr:rowOff>
    </xdr:from>
    <xdr:to>
      <xdr:col>10</xdr:col>
      <xdr:colOff>504825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157369</xdr:colOff>
      <xdr:row>88</xdr:row>
      <xdr:rowOff>99390</xdr:rowOff>
    </xdr:from>
    <xdr:to>
      <xdr:col>10</xdr:col>
      <xdr:colOff>521803</xdr:colOff>
      <xdr:row>108</xdr:row>
      <xdr:rowOff>91108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A84683A-5DF6-4DF5-A9A5-F80A4BC71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411F8179-6C10-4F31-924E-1CA850EA3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3A49433-CD6F-4866-9BD5-9F93DE406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B82E391-18DB-4CD5-8779-A94E3703F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21B50365-7328-491E-99C7-F4631DF26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25DD26EE-13A8-444A-A98A-49B0A54A2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48EE3C40-2B88-49B1-8080-A961EC2E4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8940BBF-19C5-42B8-9166-465215BF5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72FCD85F-BC48-4A8A-BB56-CD0374B53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0F1D678-073B-4F38-A1CC-F7D189391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71E7642C-643F-482A-AB25-F1A6872B8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5E8C327-D9C0-4BF9-8C22-88EA67A8E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0327D08-E67A-47C2-A8C3-A8C12B287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56D4FC1-51D2-435C-8526-FCAB94854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N90:Q107"/>
  <sheetViews>
    <sheetView showGridLines="0" zoomScale="85" zoomScaleNormal="85" workbookViewId="0">
      <selection activeCell="M7" sqref="M7"/>
    </sheetView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4:17" ht="12.95" customHeight="1" x14ac:dyDescent="0.2">
      <c r="N90" s="27"/>
      <c r="O90" s="58"/>
      <c r="P90" s="27"/>
      <c r="Q90" s="58"/>
    </row>
    <row r="91" spans="14:17" ht="12.95" customHeight="1" x14ac:dyDescent="0.2">
      <c r="N91" s="27"/>
      <c r="O91" s="58"/>
      <c r="P91" s="27"/>
      <c r="Q91" s="58"/>
    </row>
    <row r="92" spans="14:17" ht="12.95" customHeight="1" x14ac:dyDescent="0.2">
      <c r="N92" s="27"/>
      <c r="O92" s="58"/>
      <c r="P92" s="27"/>
      <c r="Q92" s="58"/>
    </row>
    <row r="93" spans="14:17" ht="12.95" customHeight="1" x14ac:dyDescent="0.2">
      <c r="N93" s="27"/>
      <c r="O93" s="58"/>
      <c r="P93" s="27"/>
      <c r="Q93" s="58"/>
    </row>
    <row r="94" spans="14:17" ht="12.95" customHeight="1" x14ac:dyDescent="0.2">
      <c r="N94" s="27"/>
      <c r="O94" s="58"/>
      <c r="P94" s="27"/>
      <c r="Q94" s="58"/>
    </row>
    <row r="95" spans="14:17" ht="12.95" customHeight="1" x14ac:dyDescent="0.2">
      <c r="N95" s="27"/>
      <c r="O95" s="58"/>
      <c r="P95" s="27"/>
      <c r="Q95" s="58"/>
    </row>
    <row r="96" spans="14:17" ht="12.95" customHeight="1" x14ac:dyDescent="0.2">
      <c r="N96" s="27"/>
      <c r="O96" s="58"/>
      <c r="P96" s="27"/>
      <c r="Q96" s="58"/>
    </row>
    <row r="97" spans="14:17" ht="12.95" customHeight="1" x14ac:dyDescent="0.2">
      <c r="N97" s="20"/>
      <c r="O97" s="58"/>
      <c r="P97" s="20"/>
      <c r="Q97" s="58"/>
    </row>
    <row r="98" spans="14:17" ht="12.95" customHeight="1" x14ac:dyDescent="0.2">
      <c r="N98" s="27"/>
      <c r="O98" s="58"/>
      <c r="P98" s="27"/>
      <c r="Q98" s="58"/>
    </row>
    <row r="99" spans="14:17" ht="12.95" customHeight="1" x14ac:dyDescent="0.2">
      <c r="N99" s="27"/>
      <c r="O99" s="58"/>
      <c r="P99" s="27"/>
      <c r="Q99" s="58"/>
    </row>
    <row r="100" spans="14:17" ht="12.95" customHeight="1" x14ac:dyDescent="0.2">
      <c r="N100" s="27"/>
      <c r="O100" s="58"/>
      <c r="P100" s="27"/>
      <c r="Q100" s="58"/>
    </row>
    <row r="101" spans="14:17" ht="12.95" customHeight="1" x14ac:dyDescent="0.2">
      <c r="N101" s="27"/>
      <c r="O101" s="58"/>
      <c r="P101" s="27"/>
      <c r="Q101" s="58"/>
    </row>
    <row r="102" spans="14:17" ht="12.95" customHeight="1" x14ac:dyDescent="0.2">
      <c r="N102" s="27"/>
      <c r="O102" s="58"/>
      <c r="P102" s="27"/>
      <c r="Q102" s="58"/>
    </row>
    <row r="103" spans="14:17" ht="12.95" customHeight="1" x14ac:dyDescent="0.2">
      <c r="N103" s="20"/>
      <c r="O103" s="58"/>
      <c r="P103" s="20"/>
      <c r="Q103" s="58"/>
    </row>
    <row r="104" spans="14:17" ht="12.95" customHeight="1" x14ac:dyDescent="0.2">
      <c r="N104" s="20"/>
      <c r="O104" s="58"/>
      <c r="P104" s="20"/>
      <c r="Q104" s="58"/>
    </row>
    <row r="105" spans="14:17" ht="12.95" customHeight="1" x14ac:dyDescent="0.2">
      <c r="N105" s="27"/>
      <c r="O105" s="58"/>
      <c r="P105" s="27"/>
      <c r="Q105" s="58"/>
    </row>
    <row r="106" spans="14:17" ht="12.95" customHeight="1" x14ac:dyDescent="0.2">
      <c r="N106" s="27"/>
      <c r="O106" s="58"/>
      <c r="P106" s="27"/>
      <c r="Q106" s="58"/>
    </row>
    <row r="107" spans="14:17" ht="12.95" customHeight="1" x14ac:dyDescent="0.2">
      <c r="N107" s="27"/>
      <c r="O107" s="58"/>
      <c r="P107" s="27"/>
      <c r="Q107" s="58"/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75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36">
        <v>416845</v>
      </c>
      <c r="E6" s="36">
        <v>240334</v>
      </c>
    </row>
    <row r="7" spans="2:5" ht="12.95" customHeight="1" x14ac:dyDescent="0.2">
      <c r="B7" s="27" t="s">
        <v>1</v>
      </c>
      <c r="C7" s="27" t="s">
        <v>15</v>
      </c>
      <c r="D7" s="36">
        <v>469090</v>
      </c>
      <c r="E7" s="36">
        <v>304885</v>
      </c>
    </row>
    <row r="8" spans="2:5" ht="12.95" customHeight="1" x14ac:dyDescent="0.2">
      <c r="B8" s="27" t="s">
        <v>2</v>
      </c>
      <c r="C8" s="27" t="s">
        <v>16</v>
      </c>
      <c r="D8" s="36">
        <v>263050</v>
      </c>
      <c r="E8" s="36">
        <v>9787</v>
      </c>
    </row>
    <row r="9" spans="2:5" ht="12.95" customHeight="1" x14ac:dyDescent="0.2">
      <c r="B9" s="27" t="s">
        <v>3</v>
      </c>
      <c r="C9" s="27" t="s">
        <v>17</v>
      </c>
      <c r="D9" s="36">
        <v>1100</v>
      </c>
      <c r="E9" s="36">
        <v>103</v>
      </c>
    </row>
    <row r="10" spans="2:5" ht="12.95" customHeight="1" x14ac:dyDescent="0.2">
      <c r="B10" s="27" t="s">
        <v>4</v>
      </c>
      <c r="C10" s="27" t="s">
        <v>18</v>
      </c>
      <c r="D10" s="36">
        <v>160398922</v>
      </c>
      <c r="E10" s="36">
        <v>371273</v>
      </c>
    </row>
    <row r="11" spans="2:5" ht="12.95" customHeight="1" x14ac:dyDescent="0.2">
      <c r="B11" s="27" t="s">
        <v>5</v>
      </c>
      <c r="C11" s="27" t="s">
        <v>19</v>
      </c>
      <c r="D11" s="36">
        <v>1669100</v>
      </c>
      <c r="E11" s="36">
        <v>9712</v>
      </c>
    </row>
    <row r="12" spans="2:5" ht="12.95" customHeight="1" x14ac:dyDescent="0.2">
      <c r="B12" s="27" t="s">
        <v>6</v>
      </c>
      <c r="C12" s="27" t="s">
        <v>20</v>
      </c>
      <c r="D12" s="36">
        <v>17600</v>
      </c>
      <c r="E12" s="36">
        <v>1040</v>
      </c>
    </row>
    <row r="13" spans="2:5" ht="12.95" customHeight="1" x14ac:dyDescent="0.2">
      <c r="B13" s="27" t="s">
        <v>28</v>
      </c>
      <c r="C13" s="27" t="s">
        <v>29</v>
      </c>
      <c r="D13" s="36">
        <v>82350</v>
      </c>
      <c r="E13" s="36">
        <v>546</v>
      </c>
    </row>
    <row r="14" spans="2:5" ht="12.95" customHeight="1" x14ac:dyDescent="0.2">
      <c r="B14" s="27" t="s">
        <v>7</v>
      </c>
      <c r="C14" s="27" t="s">
        <v>21</v>
      </c>
      <c r="D14" s="36">
        <v>17130</v>
      </c>
      <c r="E14" s="36">
        <v>1053</v>
      </c>
    </row>
    <row r="15" spans="2:5" ht="12.95" customHeight="1" x14ac:dyDescent="0.2">
      <c r="B15" s="27" t="s">
        <v>8</v>
      </c>
      <c r="C15" s="27" t="s">
        <v>22</v>
      </c>
      <c r="D15" s="36">
        <v>2478000</v>
      </c>
      <c r="E15" s="36">
        <v>2562628</v>
      </c>
    </row>
    <row r="16" spans="2:5" ht="12.95" customHeight="1" x14ac:dyDescent="0.2">
      <c r="B16" s="27" t="s">
        <v>9</v>
      </c>
      <c r="C16" s="27" t="s">
        <v>23</v>
      </c>
      <c r="D16" s="36">
        <v>334565</v>
      </c>
      <c r="E16" s="36">
        <v>385271</v>
      </c>
    </row>
    <row r="17" spans="2:17" ht="12.95" customHeight="1" x14ac:dyDescent="0.2">
      <c r="B17" s="27" t="s">
        <v>10</v>
      </c>
      <c r="C17" s="27" t="s">
        <v>24</v>
      </c>
      <c r="D17" s="36">
        <v>10110409</v>
      </c>
      <c r="E17" s="36">
        <v>9552161</v>
      </c>
    </row>
    <row r="18" spans="2:17" ht="12.95" customHeight="1" x14ac:dyDescent="0.2">
      <c r="B18" s="27" t="s">
        <v>11</v>
      </c>
      <c r="C18" s="27" t="s">
        <v>25</v>
      </c>
      <c r="D18" s="36">
        <v>2122652</v>
      </c>
      <c r="E18" s="36">
        <v>15119</v>
      </c>
    </row>
    <row r="19" spans="2:17" ht="12.95" customHeight="1" x14ac:dyDescent="0.2">
      <c r="B19" s="27" t="s">
        <v>30</v>
      </c>
      <c r="C19" s="27" t="s">
        <v>31</v>
      </c>
      <c r="D19" s="36">
        <v>2600</v>
      </c>
      <c r="E19" s="36">
        <v>403</v>
      </c>
    </row>
    <row r="20" spans="2:17" ht="12.95" customHeight="1" x14ac:dyDescent="0.2">
      <c r="B20" s="27" t="s">
        <v>32</v>
      </c>
      <c r="C20" s="27" t="s">
        <v>33</v>
      </c>
      <c r="D20" s="36">
        <v>0</v>
      </c>
      <c r="E20" s="36">
        <v>0</v>
      </c>
    </row>
    <row r="21" spans="2:17" ht="12.95" customHeight="1" x14ac:dyDescent="0.2">
      <c r="B21" s="27" t="s">
        <v>12</v>
      </c>
      <c r="C21" s="27" t="s">
        <v>26</v>
      </c>
      <c r="D21" s="36">
        <v>1587555</v>
      </c>
      <c r="E21" s="36">
        <v>794824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64130</v>
      </c>
      <c r="E22" s="36">
        <v>13361</v>
      </c>
      <c r="H22" s="14"/>
    </row>
    <row r="23" spans="2:17" ht="12.95" customHeight="1" x14ac:dyDescent="0.2">
      <c r="B23" s="59" t="s">
        <v>73</v>
      </c>
      <c r="C23" s="27" t="s">
        <v>74</v>
      </c>
      <c r="D23" s="36"/>
      <c r="E23" s="36">
        <v>7458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14269958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14.269958000000001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76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22610</v>
      </c>
      <c r="E32" s="36">
        <v>13683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32555</v>
      </c>
      <c r="E33" s="36">
        <v>22246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115750</v>
      </c>
      <c r="E34" s="36">
        <v>4942</v>
      </c>
    </row>
    <row r="35" spans="2:17" ht="12.95" customHeight="1" x14ac:dyDescent="0.2">
      <c r="B35" s="27" t="s">
        <v>3</v>
      </c>
      <c r="C35" s="27" t="s">
        <v>17</v>
      </c>
      <c r="D35" s="36">
        <v>1300</v>
      </c>
      <c r="E35" s="36">
        <v>180</v>
      </c>
    </row>
    <row r="36" spans="2:17" ht="12.95" customHeight="1" x14ac:dyDescent="0.2">
      <c r="B36" s="27" t="s">
        <v>4</v>
      </c>
      <c r="C36" s="27" t="s">
        <v>18</v>
      </c>
      <c r="D36" s="36">
        <v>146606272</v>
      </c>
      <c r="E36" s="36">
        <v>348218</v>
      </c>
    </row>
    <row r="37" spans="2:17" ht="12.95" customHeight="1" x14ac:dyDescent="0.2">
      <c r="B37" s="27" t="s">
        <v>5</v>
      </c>
      <c r="C37" s="27" t="s">
        <v>19</v>
      </c>
      <c r="D37" s="36">
        <v>1067100</v>
      </c>
      <c r="E37" s="36">
        <v>6918</v>
      </c>
    </row>
    <row r="38" spans="2:17" ht="12.95" customHeight="1" x14ac:dyDescent="0.2">
      <c r="B38" s="27" t="s">
        <v>6</v>
      </c>
      <c r="C38" s="27" t="s">
        <v>20</v>
      </c>
      <c r="D38" s="36">
        <v>150</v>
      </c>
      <c r="E38" s="36">
        <v>13</v>
      </c>
    </row>
    <row r="39" spans="2:17" ht="12.95" customHeight="1" x14ac:dyDescent="0.2">
      <c r="B39" s="27" t="s">
        <v>28</v>
      </c>
      <c r="C39" s="27" t="s">
        <v>29</v>
      </c>
      <c r="D39" s="36">
        <v>20260</v>
      </c>
      <c r="E39" s="36">
        <v>266</v>
      </c>
    </row>
    <row r="40" spans="2:17" ht="12.95" customHeight="1" x14ac:dyDescent="0.2">
      <c r="B40" s="27" t="s">
        <v>7</v>
      </c>
      <c r="C40" s="27" t="s">
        <v>21</v>
      </c>
      <c r="D40" s="36">
        <v>6610</v>
      </c>
      <c r="E40" s="36">
        <v>589</v>
      </c>
    </row>
    <row r="41" spans="2:17" ht="12.95" customHeight="1" x14ac:dyDescent="0.2">
      <c r="B41" s="27" t="s">
        <v>8</v>
      </c>
      <c r="C41" s="27" t="s">
        <v>22</v>
      </c>
      <c r="D41" s="36">
        <v>400350</v>
      </c>
      <c r="E41" s="36">
        <v>431541</v>
      </c>
    </row>
    <row r="42" spans="2:17" ht="12.95" customHeight="1" x14ac:dyDescent="0.2">
      <c r="B42" s="27" t="s">
        <v>9</v>
      </c>
      <c r="C42" s="27" t="s">
        <v>23</v>
      </c>
      <c r="D42" s="36">
        <v>202560</v>
      </c>
      <c r="E42" s="36">
        <v>246929</v>
      </c>
    </row>
    <row r="43" spans="2:17" ht="12.95" customHeight="1" x14ac:dyDescent="0.2">
      <c r="B43" s="27" t="s">
        <v>10</v>
      </c>
      <c r="C43" s="27" t="s">
        <v>24</v>
      </c>
      <c r="D43" s="36">
        <v>1007520</v>
      </c>
      <c r="E43" s="36">
        <v>986883</v>
      </c>
    </row>
    <row r="44" spans="2:17" ht="12.95" customHeight="1" x14ac:dyDescent="0.2">
      <c r="B44" s="27" t="s">
        <v>11</v>
      </c>
      <c r="C44" s="27" t="s">
        <v>25</v>
      </c>
      <c r="D44" s="36">
        <v>1371032</v>
      </c>
      <c r="E44" s="36">
        <v>12397</v>
      </c>
    </row>
    <row r="45" spans="2:17" ht="12.95" customHeight="1" x14ac:dyDescent="0.2">
      <c r="B45" s="27" t="s">
        <v>30</v>
      </c>
      <c r="C45" s="27" t="s">
        <v>31</v>
      </c>
      <c r="D45" s="36">
        <v>2005</v>
      </c>
      <c r="E45" s="36">
        <v>407</v>
      </c>
    </row>
    <row r="46" spans="2:17" ht="12.95" customHeight="1" x14ac:dyDescent="0.2">
      <c r="B46" s="20" t="s">
        <v>32</v>
      </c>
      <c r="C46" s="20" t="s">
        <v>33</v>
      </c>
      <c r="D46" s="36">
        <v>100</v>
      </c>
      <c r="E46" s="36">
        <v>53</v>
      </c>
    </row>
    <row r="47" spans="2:17" ht="12.95" customHeight="1" x14ac:dyDescent="0.2">
      <c r="B47" s="27" t="s">
        <v>12</v>
      </c>
      <c r="C47" s="27" t="s">
        <v>26</v>
      </c>
      <c r="D47" s="36">
        <v>1291835</v>
      </c>
      <c r="E47" s="36">
        <v>673448</v>
      </c>
    </row>
    <row r="48" spans="2:17" ht="12.95" customHeight="1" x14ac:dyDescent="0.2">
      <c r="B48" s="27" t="s">
        <v>13</v>
      </c>
      <c r="C48" s="27" t="s">
        <v>27</v>
      </c>
      <c r="D48" s="36">
        <v>54580</v>
      </c>
      <c r="E48" s="36">
        <v>13676</v>
      </c>
    </row>
    <row r="49" spans="2:5" ht="12.95" customHeight="1" x14ac:dyDescent="0.2">
      <c r="B49" s="59" t="s">
        <v>73</v>
      </c>
      <c r="C49" s="27" t="s">
        <v>74</v>
      </c>
      <c r="D49" s="36"/>
      <c r="E49" s="36">
        <v>7868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2770257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2.770257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77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78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14.269958000000001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2.770257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6F0D-3B10-45EE-AF5D-4A1594772D3A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80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301720</v>
      </c>
      <c r="E6" s="60">
        <v>174530</v>
      </c>
    </row>
    <row r="7" spans="2:5" ht="12.95" customHeight="1" x14ac:dyDescent="0.2">
      <c r="B7" s="27" t="s">
        <v>1</v>
      </c>
      <c r="C7" s="27" t="s">
        <v>15</v>
      </c>
      <c r="D7" s="60">
        <v>354290</v>
      </c>
      <c r="E7" s="60">
        <v>229825</v>
      </c>
    </row>
    <row r="8" spans="2:5" ht="12.95" customHeight="1" x14ac:dyDescent="0.2">
      <c r="B8" s="27" t="s">
        <v>2</v>
      </c>
      <c r="C8" s="27" t="s">
        <v>16</v>
      </c>
      <c r="D8" s="60">
        <v>1420800</v>
      </c>
      <c r="E8" s="60">
        <v>55265</v>
      </c>
    </row>
    <row r="9" spans="2:5" ht="12.95" customHeight="1" x14ac:dyDescent="0.2">
      <c r="B9" s="27" t="s">
        <v>3</v>
      </c>
      <c r="C9" s="27" t="s">
        <v>17</v>
      </c>
      <c r="D9" s="60">
        <v>6250</v>
      </c>
      <c r="E9" s="60">
        <v>585</v>
      </c>
    </row>
    <row r="10" spans="2:5" ht="12.95" customHeight="1" x14ac:dyDescent="0.2">
      <c r="B10" s="27" t="s">
        <v>4</v>
      </c>
      <c r="C10" s="27" t="s">
        <v>18</v>
      </c>
      <c r="D10" s="60">
        <v>144063800</v>
      </c>
      <c r="E10" s="60">
        <v>340700</v>
      </c>
    </row>
    <row r="11" spans="2:5" ht="12.95" customHeight="1" x14ac:dyDescent="0.2">
      <c r="B11" s="27" t="s">
        <v>5</v>
      </c>
      <c r="C11" s="27" t="s">
        <v>19</v>
      </c>
      <c r="D11" s="60">
        <v>811000</v>
      </c>
      <c r="E11" s="60">
        <v>4615</v>
      </c>
    </row>
    <row r="12" spans="2:5" ht="12.95" customHeight="1" x14ac:dyDescent="0.2">
      <c r="B12" s="27" t="s">
        <v>6</v>
      </c>
      <c r="C12" s="27" t="s">
        <v>20</v>
      </c>
      <c r="D12" s="60">
        <v>18350</v>
      </c>
      <c r="E12" s="60">
        <v>1082</v>
      </c>
    </row>
    <row r="13" spans="2:5" ht="12.95" customHeight="1" x14ac:dyDescent="0.2">
      <c r="B13" s="27" t="s">
        <v>28</v>
      </c>
      <c r="C13" s="27" t="s">
        <v>29</v>
      </c>
      <c r="D13" s="60">
        <v>17520</v>
      </c>
      <c r="E13" s="60">
        <v>117</v>
      </c>
    </row>
    <row r="14" spans="2:5" ht="12.95" customHeight="1" x14ac:dyDescent="0.2">
      <c r="B14" s="27" t="s">
        <v>7</v>
      </c>
      <c r="C14" s="27" t="s">
        <v>21</v>
      </c>
      <c r="D14" s="60">
        <v>19440</v>
      </c>
      <c r="E14" s="60">
        <v>1172</v>
      </c>
    </row>
    <row r="15" spans="2:5" ht="12.95" customHeight="1" x14ac:dyDescent="0.2">
      <c r="B15" s="27" t="s">
        <v>8</v>
      </c>
      <c r="C15" s="27" t="s">
        <v>22</v>
      </c>
      <c r="D15" s="60">
        <v>3240960</v>
      </c>
      <c r="E15" s="60">
        <v>3361794</v>
      </c>
    </row>
    <row r="16" spans="2:5" ht="12.95" customHeight="1" x14ac:dyDescent="0.2">
      <c r="B16" s="27" t="s">
        <v>9</v>
      </c>
      <c r="C16" s="27" t="s">
        <v>23</v>
      </c>
      <c r="D16" s="60">
        <v>376025</v>
      </c>
      <c r="E16" s="60">
        <v>439969</v>
      </c>
    </row>
    <row r="17" spans="2:17" ht="12.95" customHeight="1" x14ac:dyDescent="0.2">
      <c r="B17" s="27" t="s">
        <v>10</v>
      </c>
      <c r="C17" s="27" t="s">
        <v>24</v>
      </c>
      <c r="D17" s="60">
        <v>8937709</v>
      </c>
      <c r="E17" s="60">
        <v>8401244</v>
      </c>
    </row>
    <row r="18" spans="2:17" ht="12.95" customHeight="1" x14ac:dyDescent="0.2">
      <c r="B18" s="27" t="s">
        <v>11</v>
      </c>
      <c r="C18" s="27" t="s">
        <v>25</v>
      </c>
      <c r="D18" s="60">
        <v>1418960</v>
      </c>
      <c r="E18" s="60">
        <v>10156</v>
      </c>
    </row>
    <row r="19" spans="2:17" ht="12.95" customHeight="1" x14ac:dyDescent="0.2">
      <c r="B19" s="27" t="s">
        <v>30</v>
      </c>
      <c r="C19" s="27" t="s">
        <v>31</v>
      </c>
      <c r="D19" s="60">
        <v>8758</v>
      </c>
      <c r="E19" s="60">
        <v>1353</v>
      </c>
    </row>
    <row r="20" spans="2:17" ht="12.95" customHeight="1" x14ac:dyDescent="0.2">
      <c r="B20" s="27" t="s">
        <v>32</v>
      </c>
      <c r="C20" s="27" t="s">
        <v>33</v>
      </c>
      <c r="D20" s="60">
        <v>70</v>
      </c>
      <c r="E20" s="60">
        <v>30</v>
      </c>
    </row>
    <row r="21" spans="2:17" ht="12.95" customHeight="1" x14ac:dyDescent="0.2">
      <c r="B21" s="27" t="s">
        <v>12</v>
      </c>
      <c r="C21" s="27" t="s">
        <v>26</v>
      </c>
      <c r="D21" s="60">
        <v>1400703</v>
      </c>
      <c r="E21" s="60">
        <v>703207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85590</v>
      </c>
      <c r="E22" s="60">
        <v>18904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7497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13752045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13.752045000000001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81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39550</v>
      </c>
      <c r="E32" s="60">
        <v>24107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54480</v>
      </c>
      <c r="E33" s="60">
        <v>36903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385300</v>
      </c>
      <c r="E34" s="60">
        <v>16376</v>
      </c>
    </row>
    <row r="35" spans="2:17" ht="12.95" customHeight="1" x14ac:dyDescent="0.2">
      <c r="B35" s="27" t="s">
        <v>3</v>
      </c>
      <c r="C35" s="27" t="s">
        <v>17</v>
      </c>
      <c r="D35" s="60">
        <v>1400</v>
      </c>
      <c r="E35" s="60">
        <v>194</v>
      </c>
    </row>
    <row r="36" spans="2:17" ht="12.95" customHeight="1" x14ac:dyDescent="0.2">
      <c r="B36" s="27" t="s">
        <v>4</v>
      </c>
      <c r="C36" s="27" t="s">
        <v>18</v>
      </c>
      <c r="D36" s="60">
        <v>130232707</v>
      </c>
      <c r="E36" s="60">
        <v>316134</v>
      </c>
    </row>
    <row r="37" spans="2:17" ht="12.95" customHeight="1" x14ac:dyDescent="0.2">
      <c r="B37" s="27" t="s">
        <v>5</v>
      </c>
      <c r="C37" s="27" t="s">
        <v>19</v>
      </c>
      <c r="D37" s="60">
        <v>676000</v>
      </c>
      <c r="E37" s="60">
        <v>4455</v>
      </c>
    </row>
    <row r="38" spans="2:17" ht="12.95" customHeight="1" x14ac:dyDescent="0.2">
      <c r="B38" s="27" t="s">
        <v>6</v>
      </c>
      <c r="C38" s="27" t="s">
        <v>20</v>
      </c>
      <c r="D38" s="60">
        <v>5400</v>
      </c>
      <c r="E38" s="60">
        <v>464</v>
      </c>
    </row>
    <row r="39" spans="2:17" ht="12.95" customHeight="1" x14ac:dyDescent="0.2">
      <c r="B39" s="27" t="s">
        <v>28</v>
      </c>
      <c r="C39" s="27" t="s">
        <v>29</v>
      </c>
      <c r="D39" s="60">
        <v>100</v>
      </c>
      <c r="E39" s="60">
        <v>1</v>
      </c>
    </row>
    <row r="40" spans="2:17" ht="12.95" customHeight="1" x14ac:dyDescent="0.2">
      <c r="B40" s="27" t="s">
        <v>7</v>
      </c>
      <c r="C40" s="27" t="s">
        <v>21</v>
      </c>
      <c r="D40" s="60">
        <v>10190</v>
      </c>
      <c r="E40" s="60">
        <v>932</v>
      </c>
    </row>
    <row r="41" spans="2:17" ht="12.95" customHeight="1" x14ac:dyDescent="0.2">
      <c r="B41" s="27" t="s">
        <v>8</v>
      </c>
      <c r="C41" s="27" t="s">
        <v>22</v>
      </c>
      <c r="D41" s="60">
        <v>254470</v>
      </c>
      <c r="E41" s="60">
        <v>270997</v>
      </c>
    </row>
    <row r="42" spans="2:17" ht="12.95" customHeight="1" x14ac:dyDescent="0.2">
      <c r="B42" s="27" t="s">
        <v>9</v>
      </c>
      <c r="C42" s="27" t="s">
        <v>23</v>
      </c>
      <c r="D42" s="60">
        <v>149490</v>
      </c>
      <c r="E42" s="60">
        <v>183698</v>
      </c>
    </row>
    <row r="43" spans="2:17" ht="12.95" customHeight="1" x14ac:dyDescent="0.2">
      <c r="B43" s="27" t="s">
        <v>10</v>
      </c>
      <c r="C43" s="27" t="s">
        <v>24</v>
      </c>
      <c r="D43" s="60">
        <v>927158</v>
      </c>
      <c r="E43" s="60">
        <v>900898</v>
      </c>
    </row>
    <row r="44" spans="2:17" ht="12.95" customHeight="1" x14ac:dyDescent="0.2">
      <c r="B44" s="27" t="s">
        <v>11</v>
      </c>
      <c r="C44" s="27" t="s">
        <v>25</v>
      </c>
      <c r="D44" s="60">
        <v>935780</v>
      </c>
      <c r="E44" s="60">
        <v>8515</v>
      </c>
    </row>
    <row r="45" spans="2:17" ht="12.95" customHeight="1" x14ac:dyDescent="0.2">
      <c r="B45" s="27" t="s">
        <v>30</v>
      </c>
      <c r="C45" s="27" t="s">
        <v>31</v>
      </c>
      <c r="D45" s="60">
        <v>779</v>
      </c>
      <c r="E45" s="60">
        <v>157</v>
      </c>
    </row>
    <row r="46" spans="2:17" ht="12.95" customHeight="1" x14ac:dyDescent="0.2">
      <c r="B46" s="20" t="s">
        <v>32</v>
      </c>
      <c r="C46" s="20" t="s">
        <v>33</v>
      </c>
      <c r="D46" s="60">
        <v>10</v>
      </c>
      <c r="E46" s="60">
        <v>5</v>
      </c>
    </row>
    <row r="47" spans="2:17" ht="12.95" customHeight="1" x14ac:dyDescent="0.2">
      <c r="B47" s="27" t="s">
        <v>12</v>
      </c>
      <c r="C47" s="27" t="s">
        <v>26</v>
      </c>
      <c r="D47" s="60">
        <v>1291687</v>
      </c>
      <c r="E47" s="60">
        <v>669052</v>
      </c>
    </row>
    <row r="48" spans="2:17" ht="12.95" customHeight="1" x14ac:dyDescent="0.2">
      <c r="B48" s="27" t="s">
        <v>13</v>
      </c>
      <c r="C48" s="27" t="s">
        <v>27</v>
      </c>
      <c r="D48" s="60">
        <v>44740</v>
      </c>
      <c r="E48" s="60">
        <v>11204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9460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2453552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2.4535520000000002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82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83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13.752045000000001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2.4535520000000002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2 A32:B48 B58:B7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FA701-B262-4250-8F67-C3BCCC69CE3F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84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308445</v>
      </c>
      <c r="E6" s="60">
        <v>170880</v>
      </c>
    </row>
    <row r="7" spans="2:5" ht="12.95" customHeight="1" x14ac:dyDescent="0.2">
      <c r="B7" s="27" t="s">
        <v>1</v>
      </c>
      <c r="C7" s="27" t="s">
        <v>15</v>
      </c>
      <c r="D7" s="60">
        <v>371145</v>
      </c>
      <c r="E7" s="60">
        <v>231409</v>
      </c>
    </row>
    <row r="8" spans="2:5" ht="12.95" customHeight="1" x14ac:dyDescent="0.2">
      <c r="B8" s="27" t="s">
        <v>2</v>
      </c>
      <c r="C8" s="27" t="s">
        <v>16</v>
      </c>
      <c r="D8" s="60">
        <v>2051350</v>
      </c>
      <c r="E8" s="60">
        <v>79537</v>
      </c>
    </row>
    <row r="9" spans="2:5" ht="12.95" customHeight="1" x14ac:dyDescent="0.2">
      <c r="B9" s="27" t="s">
        <v>3</v>
      </c>
      <c r="C9" s="27" t="s">
        <v>17</v>
      </c>
      <c r="D9" s="60">
        <v>14950</v>
      </c>
      <c r="E9" s="60">
        <v>1398</v>
      </c>
    </row>
    <row r="10" spans="2:5" ht="12.95" customHeight="1" x14ac:dyDescent="0.2">
      <c r="B10" s="27" t="s">
        <v>4</v>
      </c>
      <c r="C10" s="27" t="s">
        <v>18</v>
      </c>
      <c r="D10" s="60">
        <v>195945609</v>
      </c>
      <c r="E10" s="60">
        <v>466246</v>
      </c>
    </row>
    <row r="11" spans="2:5" ht="12.95" customHeight="1" x14ac:dyDescent="0.2">
      <c r="B11" s="27" t="s">
        <v>5</v>
      </c>
      <c r="C11" s="27" t="s">
        <v>19</v>
      </c>
      <c r="D11" s="60">
        <v>1550000</v>
      </c>
      <c r="E11" s="60">
        <v>8687</v>
      </c>
    </row>
    <row r="12" spans="2:5" ht="12.95" customHeight="1" x14ac:dyDescent="0.2">
      <c r="B12" s="27" t="s">
        <v>6</v>
      </c>
      <c r="C12" s="27" t="s">
        <v>20</v>
      </c>
      <c r="D12" s="60">
        <v>16650</v>
      </c>
      <c r="E12" s="60">
        <v>995</v>
      </c>
    </row>
    <row r="13" spans="2:5" ht="12.95" customHeight="1" x14ac:dyDescent="0.2">
      <c r="B13" s="27" t="s">
        <v>28</v>
      </c>
      <c r="C13" s="27" t="s">
        <v>29</v>
      </c>
      <c r="D13" s="60">
        <v>16520</v>
      </c>
      <c r="E13" s="60">
        <v>110</v>
      </c>
    </row>
    <row r="14" spans="2:5" ht="12.95" customHeight="1" x14ac:dyDescent="0.2">
      <c r="B14" s="27" t="s">
        <v>7</v>
      </c>
      <c r="C14" s="27" t="s">
        <v>21</v>
      </c>
      <c r="D14" s="60">
        <v>18920</v>
      </c>
      <c r="E14" s="60">
        <v>1188</v>
      </c>
    </row>
    <row r="15" spans="2:5" ht="12.95" customHeight="1" x14ac:dyDescent="0.2">
      <c r="B15" s="27" t="s">
        <v>8</v>
      </c>
      <c r="C15" s="27" t="s">
        <v>22</v>
      </c>
      <c r="D15" s="60">
        <v>1995035</v>
      </c>
      <c r="E15" s="60">
        <v>2036764</v>
      </c>
    </row>
    <row r="16" spans="2:5" ht="12.95" customHeight="1" x14ac:dyDescent="0.2">
      <c r="B16" s="27" t="s">
        <v>9</v>
      </c>
      <c r="C16" s="27" t="s">
        <v>23</v>
      </c>
      <c r="D16" s="60">
        <v>473254</v>
      </c>
      <c r="E16" s="60">
        <v>549405</v>
      </c>
    </row>
    <row r="17" spans="2:17" ht="12.95" customHeight="1" x14ac:dyDescent="0.2">
      <c r="B17" s="27" t="s">
        <v>10</v>
      </c>
      <c r="C17" s="27" t="s">
        <v>24</v>
      </c>
      <c r="D17" s="60">
        <v>7766990</v>
      </c>
      <c r="E17" s="60">
        <v>7029816</v>
      </c>
    </row>
    <row r="18" spans="2:17" ht="12.95" customHeight="1" x14ac:dyDescent="0.2">
      <c r="B18" s="27" t="s">
        <v>11</v>
      </c>
      <c r="C18" s="27" t="s">
        <v>25</v>
      </c>
      <c r="D18" s="60">
        <v>2592770</v>
      </c>
      <c r="E18" s="60">
        <v>19905</v>
      </c>
    </row>
    <row r="19" spans="2:17" ht="12.95" customHeight="1" x14ac:dyDescent="0.2">
      <c r="B19" s="27" t="s">
        <v>30</v>
      </c>
      <c r="C19" s="27" t="s">
        <v>31</v>
      </c>
      <c r="D19" s="60">
        <v>4682</v>
      </c>
      <c r="E19" s="60">
        <v>723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1474899</v>
      </c>
      <c r="E21" s="60">
        <v>739518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108541</v>
      </c>
      <c r="E22" s="60">
        <v>24568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7766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11368915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11.368914999999999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85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125190</v>
      </c>
      <c r="E32" s="60">
        <v>72346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51255</v>
      </c>
      <c r="E33" s="60">
        <v>33313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335250</v>
      </c>
      <c r="E34" s="60">
        <v>14175</v>
      </c>
    </row>
    <row r="35" spans="2:17" ht="12.95" customHeight="1" x14ac:dyDescent="0.2">
      <c r="B35" s="27" t="s">
        <v>3</v>
      </c>
      <c r="C35" s="27" t="s">
        <v>17</v>
      </c>
      <c r="D35" s="60">
        <v>5450</v>
      </c>
      <c r="E35" s="60">
        <v>759</v>
      </c>
    </row>
    <row r="36" spans="2:17" ht="12.95" customHeight="1" x14ac:dyDescent="0.2">
      <c r="B36" s="27" t="s">
        <v>4</v>
      </c>
      <c r="C36" s="27" t="s">
        <v>18</v>
      </c>
      <c r="D36" s="60">
        <v>169131706</v>
      </c>
      <c r="E36" s="60">
        <v>412708</v>
      </c>
    </row>
    <row r="37" spans="2:17" ht="12.95" customHeight="1" x14ac:dyDescent="0.2">
      <c r="B37" s="27" t="s">
        <v>5</v>
      </c>
      <c r="C37" s="27" t="s">
        <v>19</v>
      </c>
      <c r="D37" s="60">
        <v>790000</v>
      </c>
      <c r="E37" s="60">
        <v>5063</v>
      </c>
    </row>
    <row r="38" spans="2:17" ht="12.95" customHeight="1" x14ac:dyDescent="0.2">
      <c r="B38" s="27" t="s">
        <v>6</v>
      </c>
      <c r="C38" s="27" t="s">
        <v>20</v>
      </c>
      <c r="D38" s="60">
        <v>6900</v>
      </c>
      <c r="E38" s="60">
        <v>596</v>
      </c>
    </row>
    <row r="39" spans="2:17" ht="12.95" customHeight="1" x14ac:dyDescent="0.2">
      <c r="B39" s="27" t="s">
        <v>28</v>
      </c>
      <c r="C39" s="27" t="s">
        <v>29</v>
      </c>
      <c r="D39" s="60">
        <v>100</v>
      </c>
      <c r="E39" s="60">
        <v>1</v>
      </c>
    </row>
    <row r="40" spans="2:17" ht="12.95" customHeight="1" x14ac:dyDescent="0.2">
      <c r="B40" s="27" t="s">
        <v>7</v>
      </c>
      <c r="C40" s="27" t="s">
        <v>21</v>
      </c>
      <c r="D40" s="60">
        <v>6000</v>
      </c>
      <c r="E40" s="60">
        <v>558</v>
      </c>
    </row>
    <row r="41" spans="2:17" ht="12.95" customHeight="1" x14ac:dyDescent="0.2">
      <c r="B41" s="27" t="s">
        <v>8</v>
      </c>
      <c r="C41" s="27" t="s">
        <v>22</v>
      </c>
      <c r="D41" s="60">
        <v>352245</v>
      </c>
      <c r="E41" s="60">
        <v>374911</v>
      </c>
    </row>
    <row r="42" spans="2:17" ht="12.95" customHeight="1" x14ac:dyDescent="0.2">
      <c r="B42" s="27" t="s">
        <v>9</v>
      </c>
      <c r="C42" s="27" t="s">
        <v>23</v>
      </c>
      <c r="D42" s="60">
        <v>127235</v>
      </c>
      <c r="E42" s="60">
        <v>155917</v>
      </c>
    </row>
    <row r="43" spans="2:17" ht="12.95" customHeight="1" x14ac:dyDescent="0.2">
      <c r="B43" s="27" t="s">
        <v>10</v>
      </c>
      <c r="C43" s="27" t="s">
        <v>24</v>
      </c>
      <c r="D43" s="60">
        <v>810660</v>
      </c>
      <c r="E43" s="60">
        <v>765805</v>
      </c>
    </row>
    <row r="44" spans="2:17" ht="12.95" customHeight="1" x14ac:dyDescent="0.2">
      <c r="B44" s="27" t="s">
        <v>11</v>
      </c>
      <c r="C44" s="27" t="s">
        <v>25</v>
      </c>
      <c r="D44" s="60">
        <v>1235820</v>
      </c>
      <c r="E44" s="60">
        <v>11127</v>
      </c>
    </row>
    <row r="45" spans="2:17" ht="12.95" customHeight="1" x14ac:dyDescent="0.2">
      <c r="B45" s="27" t="s">
        <v>30</v>
      </c>
      <c r="C45" s="27" t="s">
        <v>31</v>
      </c>
      <c r="D45" s="60">
        <v>1381</v>
      </c>
      <c r="E45" s="60">
        <v>280</v>
      </c>
    </row>
    <row r="46" spans="2:17" ht="12.95" customHeight="1" x14ac:dyDescent="0.2">
      <c r="B46" s="20" t="s">
        <v>32</v>
      </c>
      <c r="C46" s="20" t="s">
        <v>33</v>
      </c>
      <c r="D46" s="60">
        <v>180</v>
      </c>
      <c r="E46" s="60">
        <v>96</v>
      </c>
    </row>
    <row r="47" spans="2:17" ht="12.95" customHeight="1" x14ac:dyDescent="0.2">
      <c r="B47" s="27" t="s">
        <v>12</v>
      </c>
      <c r="C47" s="27" t="s">
        <v>26</v>
      </c>
      <c r="D47" s="60">
        <v>1242490</v>
      </c>
      <c r="E47" s="60">
        <v>647447</v>
      </c>
    </row>
    <row r="48" spans="2:17" ht="12.95" customHeight="1" x14ac:dyDescent="0.2">
      <c r="B48" s="27" t="s">
        <v>13</v>
      </c>
      <c r="C48" s="27" t="s">
        <v>27</v>
      </c>
      <c r="D48" s="60">
        <v>31721</v>
      </c>
      <c r="E48" s="60">
        <v>7919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2849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2505870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2.5058699999999998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86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87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11.368914999999999</v>
      </c>
    </row>
    <row r="81" spans="2:5" ht="12.95" customHeight="1" x14ac:dyDescent="0.2">
      <c r="B81" s="24" t="s">
        <v>57</v>
      </c>
      <c r="C81" s="11"/>
      <c r="D81" s="11"/>
      <c r="E81" s="19">
        <f>+E51</f>
        <v>2.5058699999999998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1403-D834-49C8-A3E4-62F357B15995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88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462085</v>
      </c>
      <c r="E6" s="60">
        <v>248105</v>
      </c>
    </row>
    <row r="7" spans="2:5" ht="12.95" customHeight="1" x14ac:dyDescent="0.2">
      <c r="B7" s="27" t="s">
        <v>1</v>
      </c>
      <c r="C7" s="27" t="s">
        <v>15</v>
      </c>
      <c r="D7" s="60">
        <v>386645</v>
      </c>
      <c r="E7" s="60">
        <v>237272</v>
      </c>
    </row>
    <row r="8" spans="2:5" ht="12.95" customHeight="1" x14ac:dyDescent="0.2">
      <c r="B8" s="27" t="s">
        <v>2</v>
      </c>
      <c r="C8" s="27" t="s">
        <v>16</v>
      </c>
      <c r="D8" s="60">
        <v>571950</v>
      </c>
      <c r="E8" s="60">
        <v>20934</v>
      </c>
    </row>
    <row r="9" spans="2:5" ht="12.95" customHeight="1" x14ac:dyDescent="0.2">
      <c r="B9" s="27" t="s">
        <v>3</v>
      </c>
      <c r="C9" s="27" t="s">
        <v>17</v>
      </c>
      <c r="D9" s="60">
        <v>19500</v>
      </c>
      <c r="E9" s="60">
        <v>1808</v>
      </c>
    </row>
    <row r="10" spans="2:5" ht="12.95" customHeight="1" x14ac:dyDescent="0.2">
      <c r="B10" s="27" t="s">
        <v>4</v>
      </c>
      <c r="C10" s="27" t="s">
        <v>18</v>
      </c>
      <c r="D10" s="60">
        <v>188824203</v>
      </c>
      <c r="E10" s="60">
        <v>441138</v>
      </c>
    </row>
    <row r="11" spans="2:5" ht="12.95" customHeight="1" x14ac:dyDescent="0.2">
      <c r="B11" s="27" t="s">
        <v>5</v>
      </c>
      <c r="C11" s="27" t="s">
        <v>19</v>
      </c>
      <c r="D11" s="60">
        <v>8177000</v>
      </c>
      <c r="E11" s="60">
        <v>48898</v>
      </c>
    </row>
    <row r="12" spans="2:5" ht="12.95" customHeight="1" x14ac:dyDescent="0.2">
      <c r="B12" s="27" t="s">
        <v>6</v>
      </c>
      <c r="C12" s="27" t="s">
        <v>20</v>
      </c>
      <c r="D12" s="60">
        <v>48600</v>
      </c>
      <c r="E12" s="60">
        <v>2860</v>
      </c>
    </row>
    <row r="13" spans="2:5" ht="12.95" customHeight="1" x14ac:dyDescent="0.2">
      <c r="B13" s="27" t="s">
        <v>28</v>
      </c>
      <c r="C13" s="27" t="s">
        <v>29</v>
      </c>
      <c r="D13" s="60">
        <v>50850</v>
      </c>
      <c r="E13" s="60">
        <v>338</v>
      </c>
    </row>
    <row r="14" spans="2:5" ht="12.95" customHeight="1" x14ac:dyDescent="0.2">
      <c r="B14" s="27" t="s">
        <v>7</v>
      </c>
      <c r="C14" s="27" t="s">
        <v>21</v>
      </c>
      <c r="D14" s="60">
        <v>34500</v>
      </c>
      <c r="E14" s="60">
        <v>2176</v>
      </c>
    </row>
    <row r="15" spans="2:5" ht="12.95" customHeight="1" x14ac:dyDescent="0.2">
      <c r="B15" s="27" t="s">
        <v>8</v>
      </c>
      <c r="C15" s="27" t="s">
        <v>22</v>
      </c>
      <c r="D15" s="60">
        <v>3698905</v>
      </c>
      <c r="E15" s="60">
        <v>3846324</v>
      </c>
    </row>
    <row r="16" spans="2:5" ht="12.95" customHeight="1" x14ac:dyDescent="0.2">
      <c r="B16" s="27" t="s">
        <v>9</v>
      </c>
      <c r="C16" s="27" t="s">
        <v>23</v>
      </c>
      <c r="D16" s="60">
        <v>497250</v>
      </c>
      <c r="E16" s="60">
        <v>560030</v>
      </c>
    </row>
    <row r="17" spans="2:17" ht="12.95" customHeight="1" x14ac:dyDescent="0.2">
      <c r="B17" s="27" t="s">
        <v>10</v>
      </c>
      <c r="C17" s="27" t="s">
        <v>24</v>
      </c>
      <c r="D17" s="60">
        <v>7941822</v>
      </c>
      <c r="E17" s="60">
        <v>6883577</v>
      </c>
    </row>
    <row r="18" spans="2:17" ht="12.95" customHeight="1" x14ac:dyDescent="0.2">
      <c r="B18" s="27" t="s">
        <v>11</v>
      </c>
      <c r="C18" s="27" t="s">
        <v>25</v>
      </c>
      <c r="D18" s="60">
        <v>2411010</v>
      </c>
      <c r="E18" s="60">
        <v>18043</v>
      </c>
    </row>
    <row r="19" spans="2:17" ht="12.95" customHeight="1" x14ac:dyDescent="0.2">
      <c r="B19" s="27" t="s">
        <v>30</v>
      </c>
      <c r="C19" s="27" t="s">
        <v>31</v>
      </c>
      <c r="D19" s="60">
        <v>8217</v>
      </c>
      <c r="E19" s="60">
        <v>1269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1585636</v>
      </c>
      <c r="E21" s="60">
        <v>793061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230200</v>
      </c>
      <c r="E22" s="60">
        <v>51105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8970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13165908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13.165908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89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72135</v>
      </c>
      <c r="E32" s="60">
        <v>40644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67280</v>
      </c>
      <c r="E33" s="60">
        <v>43067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597850</v>
      </c>
      <c r="E34" s="60">
        <v>25293</v>
      </c>
    </row>
    <row r="35" spans="2:17" ht="12.95" customHeight="1" x14ac:dyDescent="0.2">
      <c r="B35" s="27" t="s">
        <v>3</v>
      </c>
      <c r="C35" s="27" t="s">
        <v>17</v>
      </c>
      <c r="D35" s="60">
        <v>16200</v>
      </c>
      <c r="E35" s="60">
        <v>2214</v>
      </c>
    </row>
    <row r="36" spans="2:17" ht="12.95" customHeight="1" x14ac:dyDescent="0.2">
      <c r="B36" s="27" t="s">
        <v>4</v>
      </c>
      <c r="C36" s="27" t="s">
        <v>18</v>
      </c>
      <c r="D36" s="60">
        <v>171154598</v>
      </c>
      <c r="E36" s="60">
        <v>412268</v>
      </c>
    </row>
    <row r="37" spans="2:17" ht="12.95" customHeight="1" x14ac:dyDescent="0.2">
      <c r="B37" s="27" t="s">
        <v>5</v>
      </c>
      <c r="C37" s="27" t="s">
        <v>19</v>
      </c>
      <c r="D37" s="60">
        <v>1294000</v>
      </c>
      <c r="E37" s="60">
        <v>8442</v>
      </c>
    </row>
    <row r="38" spans="2:17" ht="12.95" customHeight="1" x14ac:dyDescent="0.2">
      <c r="B38" s="27" t="s">
        <v>6</v>
      </c>
      <c r="C38" s="27" t="s">
        <v>20</v>
      </c>
      <c r="D38" s="60">
        <v>3850</v>
      </c>
      <c r="E38" s="60">
        <v>337</v>
      </c>
    </row>
    <row r="39" spans="2:17" ht="12.95" customHeight="1" x14ac:dyDescent="0.2">
      <c r="B39" s="27" t="s">
        <v>28</v>
      </c>
      <c r="C39" s="27" t="s">
        <v>29</v>
      </c>
      <c r="D39" s="60">
        <v>0</v>
      </c>
      <c r="E39" s="60">
        <v>0</v>
      </c>
    </row>
    <row r="40" spans="2:17" ht="12.95" customHeight="1" x14ac:dyDescent="0.2">
      <c r="B40" s="27" t="s">
        <v>7</v>
      </c>
      <c r="C40" s="27" t="s">
        <v>21</v>
      </c>
      <c r="D40" s="60">
        <v>20410</v>
      </c>
      <c r="E40" s="60">
        <v>1906</v>
      </c>
    </row>
    <row r="41" spans="2:17" ht="12.95" customHeight="1" x14ac:dyDescent="0.2">
      <c r="B41" s="27" t="s">
        <v>8</v>
      </c>
      <c r="C41" s="27" t="s">
        <v>22</v>
      </c>
      <c r="D41" s="60">
        <v>614121</v>
      </c>
      <c r="E41" s="60">
        <v>649433</v>
      </c>
    </row>
    <row r="42" spans="2:17" ht="12.95" customHeight="1" x14ac:dyDescent="0.2">
      <c r="B42" s="27" t="s">
        <v>9</v>
      </c>
      <c r="C42" s="27" t="s">
        <v>23</v>
      </c>
      <c r="D42" s="60">
        <v>148257</v>
      </c>
      <c r="E42" s="60">
        <v>177966</v>
      </c>
    </row>
    <row r="43" spans="2:17" ht="12.95" customHeight="1" x14ac:dyDescent="0.2">
      <c r="B43" s="27" t="s">
        <v>10</v>
      </c>
      <c r="C43" s="27" t="s">
        <v>24</v>
      </c>
      <c r="D43" s="60">
        <v>1048565</v>
      </c>
      <c r="E43" s="60">
        <v>953237</v>
      </c>
    </row>
    <row r="44" spans="2:17" ht="12.95" customHeight="1" x14ac:dyDescent="0.2">
      <c r="B44" s="27" t="s">
        <v>11</v>
      </c>
      <c r="C44" s="27" t="s">
        <v>25</v>
      </c>
      <c r="D44" s="60">
        <v>1832750</v>
      </c>
      <c r="E44" s="60">
        <v>16362</v>
      </c>
    </row>
    <row r="45" spans="2:17" ht="12.95" customHeight="1" x14ac:dyDescent="0.2">
      <c r="B45" s="27" t="s">
        <v>30</v>
      </c>
      <c r="C45" s="27" t="s">
        <v>31</v>
      </c>
      <c r="D45" s="60">
        <v>4328</v>
      </c>
      <c r="E45" s="60">
        <v>879</v>
      </c>
    </row>
    <row r="46" spans="2:17" ht="12.95" customHeight="1" x14ac:dyDescent="0.2">
      <c r="B46" s="20" t="s">
        <v>32</v>
      </c>
      <c r="C46" s="20" t="s">
        <v>33</v>
      </c>
      <c r="D46" s="60">
        <v>125</v>
      </c>
      <c r="E46" s="60">
        <v>66</v>
      </c>
    </row>
    <row r="47" spans="2:17" ht="12.95" customHeight="1" x14ac:dyDescent="0.2">
      <c r="B47" s="27" t="s">
        <v>12</v>
      </c>
      <c r="C47" s="27" t="s">
        <v>26</v>
      </c>
      <c r="D47" s="60">
        <v>1509018</v>
      </c>
      <c r="E47" s="60">
        <v>786811</v>
      </c>
    </row>
    <row r="48" spans="2:17" ht="12.95" customHeight="1" x14ac:dyDescent="0.2">
      <c r="B48" s="27" t="s">
        <v>13</v>
      </c>
      <c r="C48" s="27" t="s">
        <v>27</v>
      </c>
      <c r="D48" s="60">
        <v>53480</v>
      </c>
      <c r="E48" s="60">
        <v>13209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5131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3137265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3.1372650000000002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90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91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13.165908</v>
      </c>
    </row>
    <row r="81" spans="2:5" ht="12.95" customHeight="1" x14ac:dyDescent="0.2">
      <c r="B81" s="24" t="s">
        <v>57</v>
      </c>
      <c r="C81" s="11"/>
      <c r="D81" s="11"/>
      <c r="E81" s="19">
        <f>+E51</f>
        <v>3.1372650000000002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3 A32:B48 A58:B71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9FA9-99C1-49A1-BBC8-8D6D0B43D731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92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847415</v>
      </c>
      <c r="E6" s="60">
        <v>460019</v>
      </c>
    </row>
    <row r="7" spans="2:5" ht="12.95" customHeight="1" x14ac:dyDescent="0.2">
      <c r="B7" s="27" t="s">
        <v>1</v>
      </c>
      <c r="C7" s="27" t="s">
        <v>15</v>
      </c>
      <c r="D7" s="60">
        <v>479495</v>
      </c>
      <c r="E7" s="60">
        <v>294669</v>
      </c>
    </row>
    <row r="8" spans="2:5" ht="12.95" customHeight="1" x14ac:dyDescent="0.2">
      <c r="B8" s="27" t="s">
        <v>2</v>
      </c>
      <c r="C8" s="27" t="s">
        <v>16</v>
      </c>
      <c r="D8" s="60">
        <v>811100</v>
      </c>
      <c r="E8" s="60">
        <v>30304</v>
      </c>
    </row>
    <row r="9" spans="2:5" ht="12.95" customHeight="1" x14ac:dyDescent="0.2">
      <c r="B9" s="27" t="s">
        <v>3</v>
      </c>
      <c r="C9" s="27" t="s">
        <v>17</v>
      </c>
      <c r="D9" s="60">
        <v>28450</v>
      </c>
      <c r="E9" s="60">
        <v>3042</v>
      </c>
    </row>
    <row r="10" spans="2:5" ht="12.95" customHeight="1" x14ac:dyDescent="0.2">
      <c r="B10" s="27" t="s">
        <v>4</v>
      </c>
      <c r="C10" s="27" t="s">
        <v>18</v>
      </c>
      <c r="D10" s="60">
        <v>213569000</v>
      </c>
      <c r="E10" s="60">
        <v>502861</v>
      </c>
    </row>
    <row r="11" spans="2:5" ht="12.95" customHeight="1" x14ac:dyDescent="0.2">
      <c r="B11" s="27" t="s">
        <v>5</v>
      </c>
      <c r="C11" s="27" t="s">
        <v>19</v>
      </c>
      <c r="D11" s="60">
        <v>5753000</v>
      </c>
      <c r="E11" s="60">
        <v>32710</v>
      </c>
    </row>
    <row r="12" spans="2:5" ht="12.95" customHeight="1" x14ac:dyDescent="0.2">
      <c r="B12" s="27" t="s">
        <v>6</v>
      </c>
      <c r="C12" s="27" t="s">
        <v>20</v>
      </c>
      <c r="D12" s="60">
        <v>24600</v>
      </c>
      <c r="E12" s="60">
        <v>1453</v>
      </c>
    </row>
    <row r="13" spans="2:5" ht="12.95" customHeight="1" x14ac:dyDescent="0.2">
      <c r="B13" s="27" t="s">
        <v>28</v>
      </c>
      <c r="C13" s="27" t="s">
        <v>29</v>
      </c>
      <c r="D13" s="60">
        <v>2020</v>
      </c>
      <c r="E13" s="60">
        <v>14</v>
      </c>
    </row>
    <row r="14" spans="2:5" ht="12.95" customHeight="1" x14ac:dyDescent="0.2">
      <c r="B14" s="27" t="s">
        <v>7</v>
      </c>
      <c r="C14" s="27" t="s">
        <v>21</v>
      </c>
      <c r="D14" s="60">
        <v>19570</v>
      </c>
      <c r="E14" s="60">
        <v>1242</v>
      </c>
    </row>
    <row r="15" spans="2:5" ht="12.95" customHeight="1" x14ac:dyDescent="0.2">
      <c r="B15" s="27" t="s">
        <v>8</v>
      </c>
      <c r="C15" s="27" t="s">
        <v>22</v>
      </c>
      <c r="D15" s="60">
        <v>2861085</v>
      </c>
      <c r="E15" s="60">
        <v>2975481</v>
      </c>
    </row>
    <row r="16" spans="2:5" ht="12.95" customHeight="1" x14ac:dyDescent="0.2">
      <c r="B16" s="27" t="s">
        <v>9</v>
      </c>
      <c r="C16" s="27" t="s">
        <v>23</v>
      </c>
      <c r="D16" s="60">
        <v>583465</v>
      </c>
      <c r="E16" s="60">
        <v>661343</v>
      </c>
    </row>
    <row r="17" spans="2:17" ht="12.95" customHeight="1" x14ac:dyDescent="0.2">
      <c r="B17" s="27" t="s">
        <v>10</v>
      </c>
      <c r="C17" s="27" t="s">
        <v>24</v>
      </c>
      <c r="D17" s="60">
        <v>9418342</v>
      </c>
      <c r="E17" s="60">
        <v>8079634</v>
      </c>
    </row>
    <row r="18" spans="2:17" ht="12.95" customHeight="1" x14ac:dyDescent="0.2">
      <c r="B18" s="27" t="s">
        <v>11</v>
      </c>
      <c r="C18" s="27" t="s">
        <v>25</v>
      </c>
      <c r="D18" s="60">
        <v>2319140</v>
      </c>
      <c r="E18" s="60">
        <v>16329</v>
      </c>
    </row>
    <row r="19" spans="2:17" ht="12.95" customHeight="1" x14ac:dyDescent="0.2">
      <c r="B19" s="27" t="s">
        <v>30</v>
      </c>
      <c r="C19" s="27" t="s">
        <v>31</v>
      </c>
      <c r="D19" s="60">
        <v>4942</v>
      </c>
      <c r="E19" s="60">
        <v>755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1644458</v>
      </c>
      <c r="E21" s="60">
        <v>821728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226400</v>
      </c>
      <c r="E22" s="60">
        <v>48743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13334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13943661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13.943661000000001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93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59385</v>
      </c>
      <c r="E32" s="60">
        <v>34303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50240</v>
      </c>
      <c r="E33" s="60">
        <v>32501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379900</v>
      </c>
      <c r="E34" s="60">
        <v>16033</v>
      </c>
    </row>
    <row r="35" spans="2:17" ht="12.95" customHeight="1" x14ac:dyDescent="0.2">
      <c r="B35" s="27" t="s">
        <v>3</v>
      </c>
      <c r="C35" s="27" t="s">
        <v>17</v>
      </c>
      <c r="D35" s="60">
        <v>8000</v>
      </c>
      <c r="E35" s="60">
        <v>1098</v>
      </c>
    </row>
    <row r="36" spans="2:17" ht="12.95" customHeight="1" x14ac:dyDescent="0.2">
      <c r="B36" s="27" t="s">
        <v>4</v>
      </c>
      <c r="C36" s="27" t="s">
        <v>18</v>
      </c>
      <c r="D36" s="60">
        <v>180295600</v>
      </c>
      <c r="E36" s="60">
        <v>436315</v>
      </c>
    </row>
    <row r="37" spans="2:17" ht="12.95" customHeight="1" x14ac:dyDescent="0.2">
      <c r="B37" s="27" t="s">
        <v>5</v>
      </c>
      <c r="C37" s="27" t="s">
        <v>19</v>
      </c>
      <c r="D37" s="60">
        <v>852000</v>
      </c>
      <c r="E37" s="60">
        <v>5510</v>
      </c>
    </row>
    <row r="38" spans="2:17" ht="12.95" customHeight="1" x14ac:dyDescent="0.2">
      <c r="B38" s="27" t="s">
        <v>6</v>
      </c>
      <c r="C38" s="27" t="s">
        <v>20</v>
      </c>
      <c r="D38" s="60">
        <v>9950</v>
      </c>
      <c r="E38" s="60">
        <v>891</v>
      </c>
    </row>
    <row r="39" spans="2:17" ht="12.95" customHeight="1" x14ac:dyDescent="0.2">
      <c r="B39" s="27" t="s">
        <v>28</v>
      </c>
      <c r="C39" s="27" t="s">
        <v>29</v>
      </c>
      <c r="D39" s="60"/>
      <c r="E39" s="60"/>
    </row>
    <row r="40" spans="2:17" ht="12.95" customHeight="1" x14ac:dyDescent="0.2">
      <c r="B40" s="27" t="s">
        <v>7</v>
      </c>
      <c r="C40" s="27" t="s">
        <v>21</v>
      </c>
      <c r="D40" s="60">
        <v>1620</v>
      </c>
      <c r="E40" s="60">
        <v>152</v>
      </c>
    </row>
    <row r="41" spans="2:17" ht="12.95" customHeight="1" x14ac:dyDescent="0.2">
      <c r="B41" s="27" t="s">
        <v>8</v>
      </c>
      <c r="C41" s="27" t="s">
        <v>22</v>
      </c>
      <c r="D41" s="60">
        <v>291865</v>
      </c>
      <c r="E41" s="60">
        <v>317262</v>
      </c>
    </row>
    <row r="42" spans="2:17" ht="12.95" customHeight="1" x14ac:dyDescent="0.2">
      <c r="B42" s="27" t="s">
        <v>9</v>
      </c>
      <c r="C42" s="27" t="s">
        <v>23</v>
      </c>
      <c r="D42" s="60">
        <v>169425</v>
      </c>
      <c r="E42" s="60">
        <v>204442</v>
      </c>
    </row>
    <row r="43" spans="2:17" ht="12.95" customHeight="1" x14ac:dyDescent="0.2">
      <c r="B43" s="27" t="s">
        <v>10</v>
      </c>
      <c r="C43" s="27" t="s">
        <v>24</v>
      </c>
      <c r="D43" s="60">
        <v>684541</v>
      </c>
      <c r="E43" s="60">
        <v>621234</v>
      </c>
    </row>
    <row r="44" spans="2:17" ht="12.95" customHeight="1" x14ac:dyDescent="0.2">
      <c r="B44" s="27" t="s">
        <v>11</v>
      </c>
      <c r="C44" s="27" t="s">
        <v>25</v>
      </c>
      <c r="D44" s="60">
        <v>1904890</v>
      </c>
      <c r="E44" s="60">
        <v>17064</v>
      </c>
    </row>
    <row r="45" spans="2:17" ht="12.95" customHeight="1" x14ac:dyDescent="0.2">
      <c r="B45" s="27" t="s">
        <v>30</v>
      </c>
      <c r="C45" s="27" t="s">
        <v>31</v>
      </c>
      <c r="D45" s="60">
        <v>5373</v>
      </c>
      <c r="E45" s="60">
        <v>1069</v>
      </c>
    </row>
    <row r="46" spans="2:17" ht="12.95" customHeight="1" x14ac:dyDescent="0.2">
      <c r="B46" s="20" t="s">
        <v>32</v>
      </c>
      <c r="C46" s="20" t="s">
        <v>33</v>
      </c>
      <c r="D46" s="60">
        <v>0</v>
      </c>
      <c r="E46" s="60">
        <v>0</v>
      </c>
    </row>
    <row r="47" spans="2:17" ht="12.95" customHeight="1" x14ac:dyDescent="0.2">
      <c r="B47" s="27" t="s">
        <v>12</v>
      </c>
      <c r="C47" s="27" t="s">
        <v>26</v>
      </c>
      <c r="D47" s="60">
        <v>1421794</v>
      </c>
      <c r="E47" s="60">
        <v>741501</v>
      </c>
    </row>
    <row r="48" spans="2:17" ht="12.95" customHeight="1" x14ac:dyDescent="0.2">
      <c r="B48" s="27" t="s">
        <v>13</v>
      </c>
      <c r="C48" s="27" t="s">
        <v>27</v>
      </c>
      <c r="D48" s="60">
        <v>55610</v>
      </c>
      <c r="E48" s="60">
        <v>13772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7260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2450407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2.4504069999999998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94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95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13.943661000000001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2.4504069999999998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23102-2D53-48AD-9FE5-202DBA718AD9}">
  <dimension ref="B2:Q81"/>
  <sheetViews>
    <sheetView showGridLines="0" topLeftCell="A48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96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1243870</v>
      </c>
      <c r="E6" s="60">
        <v>665766</v>
      </c>
    </row>
    <row r="7" spans="2:5" ht="12.95" customHeight="1" x14ac:dyDescent="0.2">
      <c r="B7" s="27" t="s">
        <v>1</v>
      </c>
      <c r="C7" s="27" t="s">
        <v>15</v>
      </c>
      <c r="D7" s="60">
        <v>782095</v>
      </c>
      <c r="E7" s="60">
        <v>475548</v>
      </c>
    </row>
    <row r="8" spans="2:5" ht="12.95" customHeight="1" x14ac:dyDescent="0.2">
      <c r="B8" s="27" t="s">
        <v>2</v>
      </c>
      <c r="C8" s="27" t="s">
        <v>16</v>
      </c>
      <c r="D8" s="60">
        <v>1858650</v>
      </c>
      <c r="E8" s="60">
        <v>70266</v>
      </c>
    </row>
    <row r="9" spans="2:5" ht="12.95" customHeight="1" x14ac:dyDescent="0.2">
      <c r="B9" s="27" t="s">
        <v>3</v>
      </c>
      <c r="C9" s="27" t="s">
        <v>17</v>
      </c>
      <c r="D9" s="60">
        <v>28300</v>
      </c>
      <c r="E9" s="60">
        <v>2656</v>
      </c>
    </row>
    <row r="10" spans="2:5" ht="12.95" customHeight="1" x14ac:dyDescent="0.2">
      <c r="B10" s="27" t="s">
        <v>4</v>
      </c>
      <c r="C10" s="27" t="s">
        <v>18</v>
      </c>
      <c r="D10" s="60">
        <v>179148223</v>
      </c>
      <c r="E10" s="60">
        <v>421471</v>
      </c>
    </row>
    <row r="11" spans="2:5" ht="12.95" customHeight="1" x14ac:dyDescent="0.2">
      <c r="B11" s="27" t="s">
        <v>5</v>
      </c>
      <c r="C11" s="27" t="s">
        <v>19</v>
      </c>
      <c r="D11" s="60">
        <v>3503000</v>
      </c>
      <c r="E11" s="60">
        <v>18873</v>
      </c>
    </row>
    <row r="12" spans="2:5" ht="12.95" customHeight="1" x14ac:dyDescent="0.2">
      <c r="B12" s="27" t="s">
        <v>6</v>
      </c>
      <c r="C12" s="27" t="s">
        <v>20</v>
      </c>
      <c r="D12" s="60">
        <v>36950</v>
      </c>
      <c r="E12" s="60">
        <v>2175</v>
      </c>
    </row>
    <row r="13" spans="2:5" ht="12.95" customHeight="1" x14ac:dyDescent="0.2">
      <c r="B13" s="27" t="s">
        <v>28</v>
      </c>
      <c r="C13" s="27" t="s">
        <v>29</v>
      </c>
      <c r="D13" s="60">
        <v>2310</v>
      </c>
      <c r="E13" s="60">
        <v>15</v>
      </c>
    </row>
    <row r="14" spans="2:5" ht="12.95" customHeight="1" x14ac:dyDescent="0.2">
      <c r="B14" s="27" t="s">
        <v>7</v>
      </c>
      <c r="C14" s="27" t="s">
        <v>21</v>
      </c>
      <c r="D14" s="60">
        <v>48300</v>
      </c>
      <c r="E14" s="60">
        <v>3049</v>
      </c>
    </row>
    <row r="15" spans="2:5" ht="12.95" customHeight="1" x14ac:dyDescent="0.2">
      <c r="B15" s="27" t="s">
        <v>8</v>
      </c>
      <c r="C15" s="27" t="s">
        <v>22</v>
      </c>
      <c r="D15" s="60">
        <v>2651712</v>
      </c>
      <c r="E15" s="60">
        <v>2747070</v>
      </c>
    </row>
    <row r="16" spans="2:5" ht="12.95" customHeight="1" x14ac:dyDescent="0.2">
      <c r="B16" s="27" t="s">
        <v>9</v>
      </c>
      <c r="C16" s="27" t="s">
        <v>23</v>
      </c>
      <c r="D16" s="60">
        <v>672925</v>
      </c>
      <c r="E16" s="60">
        <v>753418</v>
      </c>
    </row>
    <row r="17" spans="2:17" ht="12.95" customHeight="1" x14ac:dyDescent="0.2">
      <c r="B17" s="27" t="s">
        <v>10</v>
      </c>
      <c r="C17" s="27" t="s">
        <v>24</v>
      </c>
      <c r="D17" s="60">
        <v>10705808</v>
      </c>
      <c r="E17" s="60">
        <v>8980563</v>
      </c>
    </row>
    <row r="18" spans="2:17" ht="12.95" customHeight="1" x14ac:dyDescent="0.2">
      <c r="B18" s="27" t="s">
        <v>11</v>
      </c>
      <c r="C18" s="27" t="s">
        <v>25</v>
      </c>
      <c r="D18" s="60">
        <v>2009940</v>
      </c>
      <c r="E18" s="60">
        <v>14632</v>
      </c>
    </row>
    <row r="19" spans="2:17" ht="12.95" customHeight="1" x14ac:dyDescent="0.2">
      <c r="B19" s="27" t="s">
        <v>30</v>
      </c>
      <c r="C19" s="27" t="s">
        <v>31</v>
      </c>
      <c r="D19" s="60">
        <v>1734</v>
      </c>
      <c r="E19" s="60">
        <v>265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1675303</v>
      </c>
      <c r="E21" s="60">
        <v>837414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416140</v>
      </c>
      <c r="E22" s="60">
        <v>87927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18022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15099130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15.099130000000001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97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95540</v>
      </c>
      <c r="E32" s="60">
        <v>54878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101440</v>
      </c>
      <c r="E33" s="60">
        <v>65210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476550</v>
      </c>
      <c r="E34" s="60">
        <v>20109</v>
      </c>
    </row>
    <row r="35" spans="2:17" ht="12.95" customHeight="1" x14ac:dyDescent="0.2">
      <c r="B35" s="27" t="s">
        <v>3</v>
      </c>
      <c r="C35" s="27" t="s">
        <v>17</v>
      </c>
      <c r="D35" s="60">
        <v>1600</v>
      </c>
      <c r="E35" s="60">
        <v>220</v>
      </c>
    </row>
    <row r="36" spans="2:17" ht="12.95" customHeight="1" x14ac:dyDescent="0.2">
      <c r="B36" s="27" t="s">
        <v>4</v>
      </c>
      <c r="C36" s="27" t="s">
        <v>18</v>
      </c>
      <c r="D36" s="60">
        <v>135542223</v>
      </c>
      <c r="E36" s="60">
        <v>330071</v>
      </c>
    </row>
    <row r="37" spans="2:17" ht="12.95" customHeight="1" x14ac:dyDescent="0.2">
      <c r="B37" s="27" t="s">
        <v>5</v>
      </c>
      <c r="C37" s="27" t="s">
        <v>19</v>
      </c>
      <c r="D37" s="60">
        <v>1503000</v>
      </c>
      <c r="E37" s="60">
        <v>9103</v>
      </c>
    </row>
    <row r="38" spans="2:17" ht="12.95" customHeight="1" x14ac:dyDescent="0.2">
      <c r="B38" s="27" t="s">
        <v>6</v>
      </c>
      <c r="C38" s="27" t="s">
        <v>20</v>
      </c>
      <c r="D38" s="60">
        <v>6250</v>
      </c>
      <c r="E38" s="60">
        <v>557</v>
      </c>
    </row>
    <row r="39" spans="2:17" ht="12.95" customHeight="1" x14ac:dyDescent="0.2">
      <c r="B39" s="27" t="s">
        <v>28</v>
      </c>
      <c r="C39" s="27" t="s">
        <v>29</v>
      </c>
      <c r="D39" s="60">
        <v>187130</v>
      </c>
      <c r="E39" s="60">
        <v>1928</v>
      </c>
    </row>
    <row r="40" spans="2:17" ht="12.95" customHeight="1" x14ac:dyDescent="0.2">
      <c r="B40" s="27" t="s">
        <v>7</v>
      </c>
      <c r="C40" s="27" t="s">
        <v>21</v>
      </c>
      <c r="D40" s="60">
        <v>13560</v>
      </c>
      <c r="E40" s="60">
        <v>1265</v>
      </c>
    </row>
    <row r="41" spans="2:17" ht="12.95" customHeight="1" x14ac:dyDescent="0.2">
      <c r="B41" s="27" t="s">
        <v>8</v>
      </c>
      <c r="C41" s="27" t="s">
        <v>22</v>
      </c>
      <c r="D41" s="60">
        <v>274992</v>
      </c>
      <c r="E41" s="60">
        <v>298675</v>
      </c>
    </row>
    <row r="42" spans="2:17" ht="12.95" customHeight="1" x14ac:dyDescent="0.2">
      <c r="B42" s="27" t="s">
        <v>9</v>
      </c>
      <c r="C42" s="27" t="s">
        <v>23</v>
      </c>
      <c r="D42" s="60">
        <v>160185</v>
      </c>
      <c r="E42" s="60">
        <v>193047</v>
      </c>
    </row>
    <row r="43" spans="2:17" ht="12.95" customHeight="1" x14ac:dyDescent="0.2">
      <c r="B43" s="27" t="s">
        <v>10</v>
      </c>
      <c r="C43" s="27" t="s">
        <v>24</v>
      </c>
      <c r="D43" s="60">
        <v>892257</v>
      </c>
      <c r="E43" s="60">
        <v>794284</v>
      </c>
    </row>
    <row r="44" spans="2:17" ht="12.95" customHeight="1" x14ac:dyDescent="0.2">
      <c r="B44" s="27" t="s">
        <v>11</v>
      </c>
      <c r="C44" s="27" t="s">
        <v>25</v>
      </c>
      <c r="D44" s="60">
        <v>2162100</v>
      </c>
      <c r="E44" s="60">
        <v>19706</v>
      </c>
    </row>
    <row r="45" spans="2:17" ht="12.95" customHeight="1" x14ac:dyDescent="0.2">
      <c r="B45" s="27" t="s">
        <v>30</v>
      </c>
      <c r="C45" s="27" t="s">
        <v>31</v>
      </c>
      <c r="D45" s="60">
        <v>826</v>
      </c>
      <c r="E45" s="60">
        <v>165</v>
      </c>
    </row>
    <row r="46" spans="2:17" ht="12.95" customHeight="1" x14ac:dyDescent="0.2">
      <c r="B46" s="20" t="s">
        <v>32</v>
      </c>
      <c r="C46" s="20" t="s">
        <v>33</v>
      </c>
      <c r="D46" s="60">
        <v>0</v>
      </c>
      <c r="E46" s="60">
        <v>0</v>
      </c>
    </row>
    <row r="47" spans="2:17" ht="12.95" customHeight="1" x14ac:dyDescent="0.2">
      <c r="B47" s="27" t="s">
        <v>12</v>
      </c>
      <c r="C47" s="27" t="s">
        <v>26</v>
      </c>
      <c r="D47" s="60">
        <v>1553725</v>
      </c>
      <c r="E47" s="60">
        <v>808247</v>
      </c>
    </row>
    <row r="48" spans="2:17" ht="12.95" customHeight="1" x14ac:dyDescent="0.2">
      <c r="B48" s="27" t="s">
        <v>13</v>
      </c>
      <c r="C48" s="27" t="s">
        <v>27</v>
      </c>
      <c r="D48" s="60">
        <v>57810</v>
      </c>
      <c r="E48" s="60">
        <v>13941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6677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2618083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2.6180829999999999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98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99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15.099130000000001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2.6180829999999999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A6:B22 A32:B48 A58:B71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F7D3-11A8-4AC2-88CD-D0282DE2D0F4}">
  <dimension ref="B2:Q81"/>
  <sheetViews>
    <sheetView showGridLines="0" topLeftCell="A26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100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2023415</v>
      </c>
      <c r="E6" s="60">
        <v>1080982</v>
      </c>
    </row>
    <row r="7" spans="2:5" ht="12.95" customHeight="1" x14ac:dyDescent="0.2">
      <c r="B7" s="27" t="s">
        <v>1</v>
      </c>
      <c r="C7" s="27" t="s">
        <v>15</v>
      </c>
      <c r="D7" s="60">
        <v>1395755</v>
      </c>
      <c r="E7" s="60">
        <v>841645</v>
      </c>
    </row>
    <row r="8" spans="2:5" ht="12.95" customHeight="1" x14ac:dyDescent="0.2">
      <c r="B8" s="27" t="s">
        <v>2</v>
      </c>
      <c r="C8" s="27" t="s">
        <v>16</v>
      </c>
      <c r="D8" s="60">
        <v>2640350</v>
      </c>
      <c r="E8" s="60">
        <v>98927</v>
      </c>
    </row>
    <row r="9" spans="2:5" ht="12.95" customHeight="1" x14ac:dyDescent="0.2">
      <c r="B9" s="27" t="s">
        <v>3</v>
      </c>
      <c r="C9" s="27" t="s">
        <v>17</v>
      </c>
      <c r="D9" s="60">
        <v>51400</v>
      </c>
      <c r="E9" s="60">
        <v>4762</v>
      </c>
    </row>
    <row r="10" spans="2:5" ht="12.95" customHeight="1" x14ac:dyDescent="0.2">
      <c r="B10" s="27" t="s">
        <v>4</v>
      </c>
      <c r="C10" s="27" t="s">
        <v>18</v>
      </c>
      <c r="D10" s="60">
        <v>236703300</v>
      </c>
      <c r="E10" s="60">
        <v>560728</v>
      </c>
    </row>
    <row r="11" spans="2:5" ht="12.95" customHeight="1" x14ac:dyDescent="0.2">
      <c r="B11" s="27" t="s">
        <v>5</v>
      </c>
      <c r="C11" s="27" t="s">
        <v>19</v>
      </c>
      <c r="D11" s="60">
        <v>1501200</v>
      </c>
      <c r="E11" s="60">
        <v>9896</v>
      </c>
    </row>
    <row r="12" spans="2:5" ht="12.95" customHeight="1" x14ac:dyDescent="0.2">
      <c r="B12" s="27" t="s">
        <v>6</v>
      </c>
      <c r="C12" s="27" t="s">
        <v>20</v>
      </c>
      <c r="D12" s="60">
        <v>59350</v>
      </c>
      <c r="E12" s="60">
        <v>3525</v>
      </c>
    </row>
    <row r="13" spans="2:5" ht="12.95" customHeight="1" x14ac:dyDescent="0.2">
      <c r="B13" s="27" t="s">
        <v>28</v>
      </c>
      <c r="C13" s="27" t="s">
        <v>29</v>
      </c>
      <c r="D13" s="60">
        <v>131100</v>
      </c>
      <c r="E13" s="60">
        <v>870</v>
      </c>
    </row>
    <row r="14" spans="2:5" ht="12.95" customHeight="1" x14ac:dyDescent="0.2">
      <c r="B14" s="27" t="s">
        <v>7</v>
      </c>
      <c r="C14" s="27" t="s">
        <v>21</v>
      </c>
      <c r="D14" s="60">
        <v>130030</v>
      </c>
      <c r="E14" s="60">
        <v>8159</v>
      </c>
    </row>
    <row r="15" spans="2:5" ht="12.95" customHeight="1" x14ac:dyDescent="0.2">
      <c r="B15" s="27" t="s">
        <v>8</v>
      </c>
      <c r="C15" s="27" t="s">
        <v>22</v>
      </c>
      <c r="D15" s="60">
        <v>3077240</v>
      </c>
      <c r="E15" s="60">
        <v>3195689</v>
      </c>
    </row>
    <row r="16" spans="2:5" ht="12.95" customHeight="1" x14ac:dyDescent="0.2">
      <c r="B16" s="27" t="s">
        <v>9</v>
      </c>
      <c r="C16" s="27" t="s">
        <v>23</v>
      </c>
      <c r="D16" s="60">
        <v>876125</v>
      </c>
      <c r="E16" s="60">
        <v>962953</v>
      </c>
    </row>
    <row r="17" spans="2:17" ht="12.95" customHeight="1" x14ac:dyDescent="0.2">
      <c r="B17" s="27" t="s">
        <v>10</v>
      </c>
      <c r="C17" s="27" t="s">
        <v>24</v>
      </c>
      <c r="D17" s="60">
        <v>13111131</v>
      </c>
      <c r="E17" s="60">
        <v>10829768</v>
      </c>
    </row>
    <row r="18" spans="2:17" ht="12.95" customHeight="1" x14ac:dyDescent="0.2">
      <c r="B18" s="27" t="s">
        <v>11</v>
      </c>
      <c r="C18" s="27" t="s">
        <v>25</v>
      </c>
      <c r="D18" s="60">
        <v>1824951</v>
      </c>
      <c r="E18" s="60">
        <v>13355</v>
      </c>
    </row>
    <row r="19" spans="2:17" ht="12.95" customHeight="1" x14ac:dyDescent="0.2">
      <c r="B19" s="27" t="s">
        <v>30</v>
      </c>
      <c r="C19" s="27" t="s">
        <v>31</v>
      </c>
      <c r="D19" s="60">
        <v>4929</v>
      </c>
      <c r="E19" s="60">
        <v>739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1857263</v>
      </c>
      <c r="E21" s="60">
        <v>929839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775345</v>
      </c>
      <c r="E22" s="60">
        <v>168005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8800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18718642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18.718641999999999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101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100550</v>
      </c>
      <c r="E32" s="60">
        <v>56805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119730</v>
      </c>
      <c r="E33" s="60">
        <v>76015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450500</v>
      </c>
      <c r="E34" s="60">
        <v>18415</v>
      </c>
    </row>
    <row r="35" spans="2:17" ht="12.95" customHeight="1" x14ac:dyDescent="0.2">
      <c r="B35" s="27" t="s">
        <v>3</v>
      </c>
      <c r="C35" s="27" t="s">
        <v>17</v>
      </c>
      <c r="D35" s="60">
        <v>27200</v>
      </c>
      <c r="E35" s="60">
        <v>2888</v>
      </c>
    </row>
    <row r="36" spans="2:17" ht="12.95" customHeight="1" x14ac:dyDescent="0.2">
      <c r="B36" s="27" t="s">
        <v>4</v>
      </c>
      <c r="C36" s="27" t="s">
        <v>18</v>
      </c>
      <c r="D36" s="60">
        <v>171079400</v>
      </c>
      <c r="E36" s="60">
        <v>418881</v>
      </c>
    </row>
    <row r="37" spans="2:17" ht="12.95" customHeight="1" x14ac:dyDescent="0.2">
      <c r="B37" s="27" t="s">
        <v>5</v>
      </c>
      <c r="C37" s="27" t="s">
        <v>19</v>
      </c>
      <c r="D37" s="60">
        <v>484000</v>
      </c>
      <c r="E37" s="60">
        <v>3029</v>
      </c>
    </row>
    <row r="38" spans="2:17" ht="12.95" customHeight="1" x14ac:dyDescent="0.2">
      <c r="B38" s="27" t="s">
        <v>6</v>
      </c>
      <c r="C38" s="27" t="s">
        <v>20</v>
      </c>
      <c r="D38" s="60">
        <v>43900</v>
      </c>
      <c r="E38" s="60">
        <v>3425</v>
      </c>
    </row>
    <row r="39" spans="2:17" ht="12.95" customHeight="1" x14ac:dyDescent="0.2">
      <c r="B39" s="27" t="s">
        <v>28</v>
      </c>
      <c r="C39" s="27" t="s">
        <v>29</v>
      </c>
      <c r="D39" s="60">
        <v>8000</v>
      </c>
      <c r="E39" s="60">
        <v>105</v>
      </c>
    </row>
    <row r="40" spans="2:17" ht="12.95" customHeight="1" x14ac:dyDescent="0.2">
      <c r="B40" s="27" t="s">
        <v>7</v>
      </c>
      <c r="C40" s="27" t="s">
        <v>21</v>
      </c>
      <c r="D40" s="60">
        <v>22600</v>
      </c>
      <c r="E40" s="60">
        <v>1949</v>
      </c>
    </row>
    <row r="41" spans="2:17" ht="12.95" customHeight="1" x14ac:dyDescent="0.2">
      <c r="B41" s="27" t="s">
        <v>8</v>
      </c>
      <c r="C41" s="27" t="s">
        <v>22</v>
      </c>
      <c r="D41" s="60">
        <v>265770</v>
      </c>
      <c r="E41" s="60">
        <v>288301</v>
      </c>
    </row>
    <row r="42" spans="2:17" ht="12.95" customHeight="1" x14ac:dyDescent="0.2">
      <c r="B42" s="27" t="s">
        <v>9</v>
      </c>
      <c r="C42" s="27" t="s">
        <v>23</v>
      </c>
      <c r="D42" s="60">
        <v>218090</v>
      </c>
      <c r="E42" s="60">
        <v>258965</v>
      </c>
    </row>
    <row r="43" spans="2:17" ht="12.95" customHeight="1" x14ac:dyDescent="0.2">
      <c r="B43" s="27" t="s">
        <v>10</v>
      </c>
      <c r="C43" s="27" t="s">
        <v>24</v>
      </c>
      <c r="D43" s="60">
        <v>1290759</v>
      </c>
      <c r="E43" s="60">
        <v>1124715</v>
      </c>
    </row>
    <row r="44" spans="2:17" ht="12.95" customHeight="1" x14ac:dyDescent="0.2">
      <c r="B44" s="27" t="s">
        <v>11</v>
      </c>
      <c r="C44" s="27" t="s">
        <v>25</v>
      </c>
      <c r="D44" s="60">
        <v>1884051</v>
      </c>
      <c r="E44" s="60">
        <v>17179</v>
      </c>
    </row>
    <row r="45" spans="2:17" ht="12.95" customHeight="1" x14ac:dyDescent="0.2">
      <c r="B45" s="27" t="s">
        <v>30</v>
      </c>
      <c r="C45" s="27" t="s">
        <v>31</v>
      </c>
      <c r="D45" s="60">
        <v>7218</v>
      </c>
      <c r="E45" s="60">
        <v>1437</v>
      </c>
    </row>
    <row r="46" spans="2:17" ht="12.95" customHeight="1" x14ac:dyDescent="0.2">
      <c r="B46" s="20" t="s">
        <v>32</v>
      </c>
      <c r="C46" s="20" t="s">
        <v>33</v>
      </c>
      <c r="D46" s="60">
        <v>0</v>
      </c>
      <c r="E46" s="60">
        <v>0</v>
      </c>
    </row>
    <row r="47" spans="2:17" ht="12.95" customHeight="1" x14ac:dyDescent="0.2">
      <c r="B47" s="27" t="s">
        <v>12</v>
      </c>
      <c r="C47" s="27" t="s">
        <v>26</v>
      </c>
      <c r="D47" s="60">
        <v>1666293</v>
      </c>
      <c r="E47" s="60">
        <v>869271</v>
      </c>
    </row>
    <row r="48" spans="2:17" ht="12.95" customHeight="1" x14ac:dyDescent="0.2">
      <c r="B48" s="27" t="s">
        <v>13</v>
      </c>
      <c r="C48" s="27" t="s">
        <v>27</v>
      </c>
      <c r="D48" s="60">
        <v>98015</v>
      </c>
      <c r="E48" s="60">
        <v>23219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4851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3169450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3.1694499999999999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102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103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18.718641999999999</v>
      </c>
    </row>
    <row r="81" spans="2:5" ht="12.95" customHeight="1" x14ac:dyDescent="0.2">
      <c r="B81" s="24" t="s">
        <v>57</v>
      </c>
      <c r="C81" s="11"/>
      <c r="D81" s="11"/>
      <c r="E81" s="19">
        <f>+E51</f>
        <v>3.1694499999999999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026FC-70EB-4AEA-A595-54886FBD74A2}">
  <dimension ref="B2:Q81"/>
  <sheetViews>
    <sheetView showGridLines="0" zoomScale="85" zoomScaleNormal="85" workbookViewId="0">
      <selection activeCell="N36" sqref="N36"/>
    </sheetView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104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1437175</v>
      </c>
      <c r="E6" s="60">
        <v>762413</v>
      </c>
    </row>
    <row r="7" spans="2:5" ht="12.95" customHeight="1" x14ac:dyDescent="0.2">
      <c r="B7" s="27" t="s">
        <v>1</v>
      </c>
      <c r="C7" s="27" t="s">
        <v>15</v>
      </c>
      <c r="D7" s="60">
        <v>823745</v>
      </c>
      <c r="E7" s="60">
        <v>491752</v>
      </c>
    </row>
    <row r="8" spans="2:5" ht="12.95" customHeight="1" x14ac:dyDescent="0.2">
      <c r="B8" s="27" t="s">
        <v>2</v>
      </c>
      <c r="C8" s="27" t="s">
        <v>16</v>
      </c>
      <c r="D8" s="60">
        <v>2479000</v>
      </c>
      <c r="E8" s="60">
        <v>94350</v>
      </c>
    </row>
    <row r="9" spans="2:5" ht="12.95" customHeight="1" x14ac:dyDescent="0.2">
      <c r="B9" s="27" t="s">
        <v>3</v>
      </c>
      <c r="C9" s="27" t="s">
        <v>17</v>
      </c>
      <c r="D9" s="60">
        <v>34150</v>
      </c>
      <c r="E9" s="60">
        <v>3356</v>
      </c>
    </row>
    <row r="10" spans="2:5" ht="12.95" customHeight="1" x14ac:dyDescent="0.2">
      <c r="B10" s="27" t="s">
        <v>4</v>
      </c>
      <c r="C10" s="27" t="s">
        <v>18</v>
      </c>
      <c r="D10" s="60">
        <v>238127204</v>
      </c>
      <c r="E10" s="60">
        <v>568229</v>
      </c>
    </row>
    <row r="11" spans="2:5" ht="12.95" customHeight="1" x14ac:dyDescent="0.2">
      <c r="B11" s="27" t="s">
        <v>5</v>
      </c>
      <c r="C11" s="27" t="s">
        <v>19</v>
      </c>
      <c r="D11" s="60">
        <v>4528000</v>
      </c>
      <c r="E11" s="60">
        <v>22743</v>
      </c>
    </row>
    <row r="12" spans="2:5" ht="12.95" customHeight="1" x14ac:dyDescent="0.2">
      <c r="B12" s="27" t="s">
        <v>6</v>
      </c>
      <c r="C12" s="27" t="s">
        <v>20</v>
      </c>
      <c r="D12" s="60">
        <v>57750</v>
      </c>
      <c r="E12" s="60">
        <v>3400</v>
      </c>
    </row>
    <row r="13" spans="2:5" ht="12.95" customHeight="1" x14ac:dyDescent="0.2">
      <c r="B13" s="27" t="s">
        <v>28</v>
      </c>
      <c r="C13" s="27" t="s">
        <v>29</v>
      </c>
      <c r="D13" s="60">
        <v>203020</v>
      </c>
      <c r="E13" s="60">
        <v>1347</v>
      </c>
    </row>
    <row r="14" spans="2:5" ht="12.95" customHeight="1" x14ac:dyDescent="0.2">
      <c r="B14" s="27" t="s">
        <v>7</v>
      </c>
      <c r="C14" s="27" t="s">
        <v>21</v>
      </c>
      <c r="D14" s="60">
        <v>75510</v>
      </c>
      <c r="E14" s="60">
        <v>4771</v>
      </c>
    </row>
    <row r="15" spans="2:5" ht="12.95" customHeight="1" x14ac:dyDescent="0.2">
      <c r="B15" s="27" t="s">
        <v>8</v>
      </c>
      <c r="C15" s="27" t="s">
        <v>22</v>
      </c>
      <c r="D15" s="60">
        <v>2493410</v>
      </c>
      <c r="E15" s="60">
        <v>2580945</v>
      </c>
    </row>
    <row r="16" spans="2:5" ht="12.95" customHeight="1" x14ac:dyDescent="0.2">
      <c r="B16" s="27" t="s">
        <v>9</v>
      </c>
      <c r="C16" s="27" t="s">
        <v>23</v>
      </c>
      <c r="D16" s="60">
        <v>824935</v>
      </c>
      <c r="E16" s="60">
        <v>902399</v>
      </c>
    </row>
    <row r="17" spans="2:17" ht="12.95" customHeight="1" x14ac:dyDescent="0.2">
      <c r="B17" s="27" t="s">
        <v>10</v>
      </c>
      <c r="C17" s="27" t="s">
        <v>24</v>
      </c>
      <c r="D17" s="60">
        <v>10369684</v>
      </c>
      <c r="E17" s="60">
        <v>8576934</v>
      </c>
    </row>
    <row r="18" spans="2:17" ht="12.95" customHeight="1" x14ac:dyDescent="0.2">
      <c r="B18" s="27" t="s">
        <v>11</v>
      </c>
      <c r="C18" s="27" t="s">
        <v>25</v>
      </c>
      <c r="D18" s="60">
        <v>1316470</v>
      </c>
      <c r="E18" s="60">
        <v>9380</v>
      </c>
    </row>
    <row r="19" spans="2:17" ht="12.95" customHeight="1" x14ac:dyDescent="0.2">
      <c r="B19" s="27" t="s">
        <v>30</v>
      </c>
      <c r="C19" s="27" t="s">
        <v>31</v>
      </c>
      <c r="D19" s="60">
        <v>15970</v>
      </c>
      <c r="E19" s="60">
        <v>2413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1789030</v>
      </c>
      <c r="E21" s="60">
        <v>891803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871025</v>
      </c>
      <c r="E22" s="60">
        <v>187203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8651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15112089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15.112088999999999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105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98225</v>
      </c>
      <c r="E32" s="60">
        <v>55095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123950</v>
      </c>
      <c r="E33" s="60">
        <v>78304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722850</v>
      </c>
      <c r="E34" s="60">
        <v>30652</v>
      </c>
    </row>
    <row r="35" spans="2:17" ht="12.95" customHeight="1" x14ac:dyDescent="0.2">
      <c r="B35" s="27" t="s">
        <v>3</v>
      </c>
      <c r="C35" s="27" t="s">
        <v>17</v>
      </c>
      <c r="D35" s="60">
        <v>1600</v>
      </c>
      <c r="E35" s="60">
        <v>219</v>
      </c>
    </row>
    <row r="36" spans="2:17" ht="12.95" customHeight="1" x14ac:dyDescent="0.2">
      <c r="B36" s="27" t="s">
        <v>4</v>
      </c>
      <c r="C36" s="27" t="s">
        <v>18</v>
      </c>
      <c r="D36" s="60">
        <v>186044104</v>
      </c>
      <c r="E36" s="60">
        <v>457857</v>
      </c>
    </row>
    <row r="37" spans="2:17" ht="12.95" customHeight="1" x14ac:dyDescent="0.2">
      <c r="B37" s="27" t="s">
        <v>5</v>
      </c>
      <c r="C37" s="27" t="s">
        <v>19</v>
      </c>
      <c r="D37" s="60">
        <v>505000</v>
      </c>
      <c r="E37" s="60">
        <v>3099</v>
      </c>
    </row>
    <row r="38" spans="2:17" ht="12.95" customHeight="1" x14ac:dyDescent="0.2">
      <c r="B38" s="27" t="s">
        <v>6</v>
      </c>
      <c r="C38" s="27" t="s">
        <v>20</v>
      </c>
      <c r="D38" s="60">
        <v>18300</v>
      </c>
      <c r="E38" s="60">
        <v>1614</v>
      </c>
    </row>
    <row r="39" spans="2:17" ht="12.95" customHeight="1" x14ac:dyDescent="0.2">
      <c r="B39" s="27" t="s">
        <v>28</v>
      </c>
      <c r="C39" s="27" t="s">
        <v>29</v>
      </c>
      <c r="D39" s="60">
        <v>760</v>
      </c>
      <c r="E39" s="60">
        <v>10</v>
      </c>
    </row>
    <row r="40" spans="2:17" ht="12.95" customHeight="1" x14ac:dyDescent="0.2">
      <c r="B40" s="27" t="s">
        <v>7</v>
      </c>
      <c r="C40" s="27" t="s">
        <v>21</v>
      </c>
      <c r="D40" s="60">
        <v>44710</v>
      </c>
      <c r="E40" s="60">
        <v>3988</v>
      </c>
    </row>
    <row r="41" spans="2:17" ht="12.95" customHeight="1" x14ac:dyDescent="0.2">
      <c r="B41" s="27" t="s">
        <v>8</v>
      </c>
      <c r="C41" s="27" t="s">
        <v>22</v>
      </c>
      <c r="D41" s="60">
        <v>279240</v>
      </c>
      <c r="E41" s="60">
        <v>301715</v>
      </c>
    </row>
    <row r="42" spans="2:17" ht="12.95" customHeight="1" x14ac:dyDescent="0.2">
      <c r="B42" s="27" t="s">
        <v>9</v>
      </c>
      <c r="C42" s="27" t="s">
        <v>23</v>
      </c>
      <c r="D42" s="60">
        <v>179550</v>
      </c>
      <c r="E42" s="60">
        <v>211667</v>
      </c>
    </row>
    <row r="43" spans="2:17" ht="12.95" customHeight="1" x14ac:dyDescent="0.2">
      <c r="B43" s="27" t="s">
        <v>10</v>
      </c>
      <c r="C43" s="27" t="s">
        <v>24</v>
      </c>
      <c r="D43" s="60">
        <v>960440</v>
      </c>
      <c r="E43" s="60">
        <v>839649</v>
      </c>
    </row>
    <row r="44" spans="2:17" ht="12.95" customHeight="1" x14ac:dyDescent="0.2">
      <c r="B44" s="27" t="s">
        <v>11</v>
      </c>
      <c r="C44" s="27" t="s">
        <v>25</v>
      </c>
      <c r="D44" s="60">
        <v>1096742</v>
      </c>
      <c r="E44" s="60">
        <v>10412</v>
      </c>
    </row>
    <row r="45" spans="2:17" ht="12.95" customHeight="1" x14ac:dyDescent="0.2">
      <c r="B45" s="27" t="s">
        <v>30</v>
      </c>
      <c r="C45" s="27" t="s">
        <v>31</v>
      </c>
      <c r="D45" s="60">
        <v>3085</v>
      </c>
      <c r="E45" s="60">
        <v>613</v>
      </c>
    </row>
    <row r="46" spans="2:17" ht="12.95" customHeight="1" x14ac:dyDescent="0.2">
      <c r="B46" s="20" t="s">
        <v>32</v>
      </c>
      <c r="C46" s="20" t="s">
        <v>33</v>
      </c>
      <c r="D46" s="60">
        <v>0</v>
      </c>
      <c r="E46" s="60">
        <v>0</v>
      </c>
    </row>
    <row r="47" spans="2:17" ht="12.95" customHeight="1" x14ac:dyDescent="0.2">
      <c r="B47" s="27" t="s">
        <v>12</v>
      </c>
      <c r="C47" s="27" t="s">
        <v>26</v>
      </c>
      <c r="D47" s="60">
        <v>1345241</v>
      </c>
      <c r="E47" s="60">
        <v>702179</v>
      </c>
    </row>
    <row r="48" spans="2:17" ht="12.95" customHeight="1" x14ac:dyDescent="0.2">
      <c r="B48" s="27" t="s">
        <v>13</v>
      </c>
      <c r="C48" s="27" t="s">
        <v>27</v>
      </c>
      <c r="D48" s="60">
        <v>92358</v>
      </c>
      <c r="E48" s="60">
        <v>22225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7681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2726979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2.726979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106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107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15.112088999999999</v>
      </c>
    </row>
    <row r="81" spans="2:5" ht="12.95" customHeight="1" x14ac:dyDescent="0.2">
      <c r="B81" s="24" t="s">
        <v>57</v>
      </c>
      <c r="C81" s="11"/>
      <c r="D81" s="11"/>
      <c r="E81" s="19">
        <f>+E51</f>
        <v>2.726979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A32:B48 B58:B71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53"/>
  <sheetViews>
    <sheetView showGridLines="0" tabSelected="1" zoomScale="85" zoomScaleNormal="85" workbookViewId="0">
      <selection activeCell="J53" sqref="J53"/>
    </sheetView>
  </sheetViews>
  <sheetFormatPr defaultColWidth="9.33203125" defaultRowHeight="12.95" customHeight="1" x14ac:dyDescent="0.2"/>
  <cols>
    <col min="1" max="1" width="2.83203125" style="2" customWidth="1"/>
    <col min="2" max="2" width="39" style="2" customWidth="1"/>
    <col min="3" max="14" width="16.1640625" style="45" customWidth="1"/>
    <col min="15" max="15" width="19.5" style="2" customWidth="1"/>
    <col min="16" max="16" width="11.6640625" style="2" customWidth="1"/>
    <col min="17" max="16384" width="9.33203125" style="2"/>
  </cols>
  <sheetData>
    <row r="2" spans="2:16" s="35" customFormat="1" ht="12.95" customHeight="1" x14ac:dyDescent="0.25">
      <c r="B2" s="41" t="s">
        <v>79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6" s="35" customFormat="1" ht="12.95" customHeight="1" x14ac:dyDescent="0.2">
      <c r="B3" s="46" t="s">
        <v>70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2:16" ht="12.95" customHeight="1" x14ac:dyDescent="0.2">
      <c r="B5" s="5"/>
      <c r="C5" s="23" t="s">
        <v>34</v>
      </c>
      <c r="D5" s="23" t="s">
        <v>35</v>
      </c>
      <c r="E5" s="23" t="s">
        <v>36</v>
      </c>
      <c r="F5" s="23" t="s">
        <v>37</v>
      </c>
      <c r="G5" s="23" t="s">
        <v>38</v>
      </c>
      <c r="H5" s="23" t="s">
        <v>39</v>
      </c>
      <c r="I5" s="23" t="s">
        <v>40</v>
      </c>
      <c r="J5" s="23" t="s">
        <v>41</v>
      </c>
      <c r="K5" s="23" t="s">
        <v>42</v>
      </c>
      <c r="L5" s="23" t="s">
        <v>43</v>
      </c>
      <c r="M5" s="23" t="s">
        <v>44</v>
      </c>
      <c r="N5" s="23" t="s">
        <v>45</v>
      </c>
    </row>
    <row r="6" spans="2:16" ht="12.95" customHeight="1" x14ac:dyDescent="0.2">
      <c r="B6" s="39" t="s">
        <v>46</v>
      </c>
      <c r="C6" s="43">
        <f>+'January 2025'!$E$24+'January 2025'!$E$71</f>
        <v>14269958</v>
      </c>
      <c r="D6" s="43">
        <f>+'February 2025'!$E$24+'February 2025'!$E$71</f>
        <v>13752045</v>
      </c>
      <c r="E6" s="43">
        <f>+'March 2025'!$E$24+'March 2025'!$E$71</f>
        <v>11368915</v>
      </c>
      <c r="F6" s="43">
        <f>+'April 2025'!$E$24+'April 2025'!$E$71</f>
        <v>13165908</v>
      </c>
      <c r="G6" s="43">
        <f>+'May 2025'!$E$24+'May 2025'!$E$71</f>
        <v>13943661</v>
      </c>
      <c r="H6" s="43">
        <f>+'June 2025'!$E$24+'June 2025'!$E$71</f>
        <v>15099130</v>
      </c>
      <c r="I6" s="43">
        <f>+'July 2025'!$E$24+'July 2025'!$E$71</f>
        <v>18718642</v>
      </c>
      <c r="J6" s="43">
        <f>+'August 2025'!$E$24+'August 2025'!$E$71</f>
        <v>15112089</v>
      </c>
      <c r="K6" s="43"/>
      <c r="L6" s="43"/>
      <c r="M6" s="43"/>
      <c r="N6" s="43"/>
    </row>
    <row r="7" spans="2:16" ht="12.95" customHeight="1" x14ac:dyDescent="0.2">
      <c r="B7" s="39" t="s">
        <v>47</v>
      </c>
      <c r="C7" s="43">
        <f>+'January 2025'!$E$50</f>
        <v>2770257</v>
      </c>
      <c r="D7" s="43">
        <f>+'February 2025'!$E$50</f>
        <v>2453552</v>
      </c>
      <c r="E7" s="43">
        <f>+'March 2025'!$E$50</f>
        <v>2505870</v>
      </c>
      <c r="F7" s="43">
        <f>+'April 2025'!$E$50</f>
        <v>3137265</v>
      </c>
      <c r="G7" s="43">
        <f>+'May 2025'!$E$50</f>
        <v>2450407</v>
      </c>
      <c r="H7" s="43">
        <f>+'June 2025'!$E$50</f>
        <v>2618083</v>
      </c>
      <c r="I7" s="43">
        <f>+'July 2025'!$E$50</f>
        <v>3169450</v>
      </c>
      <c r="J7" s="43">
        <f>+'August 2025'!$E$50</f>
        <v>2726979</v>
      </c>
      <c r="K7" s="43"/>
      <c r="L7" s="43"/>
      <c r="M7" s="43"/>
      <c r="N7" s="43"/>
    </row>
    <row r="8" spans="2:16" ht="12.95" customHeight="1" x14ac:dyDescent="0.2">
      <c r="B8" s="48" t="s">
        <v>48</v>
      </c>
      <c r="C8" s="7">
        <f t="shared" ref="C8" si="0">SUM(C6:C7)</f>
        <v>17040215</v>
      </c>
      <c r="D8" s="7">
        <f t="shared" ref="D8:N8" si="1">SUM(D6:D7)</f>
        <v>16205597</v>
      </c>
      <c r="E8" s="7">
        <f t="shared" si="1"/>
        <v>13874785</v>
      </c>
      <c r="F8" s="7">
        <f t="shared" si="1"/>
        <v>16303173</v>
      </c>
      <c r="G8" s="7">
        <f t="shared" si="1"/>
        <v>16394068</v>
      </c>
      <c r="H8" s="7">
        <f t="shared" si="1"/>
        <v>17717213</v>
      </c>
      <c r="I8" s="7">
        <f t="shared" si="1"/>
        <v>21888092</v>
      </c>
      <c r="J8" s="7">
        <f t="shared" si="1"/>
        <v>17839068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7">
        <f t="shared" si="1"/>
        <v>0</v>
      </c>
    </row>
    <row r="9" spans="2:16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6" s="40" customFormat="1" ht="12.95" customHeight="1" x14ac:dyDescent="0.2">
      <c r="B10" s="3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6" s="40" customFormat="1" ht="12.95" customHeight="1" x14ac:dyDescent="0.2">
      <c r="B11" s="44" t="s">
        <v>49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6" s="40" customFormat="1" ht="12.95" customHeight="1" x14ac:dyDescent="0.2">
      <c r="B12" s="46" t="s">
        <v>71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6" ht="12.95" customHeight="1" x14ac:dyDescent="0.2">
      <c r="B13" s="1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2:16" ht="11.25" x14ac:dyDescent="0.2">
      <c r="B14" s="8" t="s">
        <v>50</v>
      </c>
      <c r="C14" s="23" t="s">
        <v>34</v>
      </c>
      <c r="D14" s="23" t="s">
        <v>35</v>
      </c>
      <c r="E14" s="23" t="s">
        <v>36</v>
      </c>
      <c r="F14" s="23" t="s">
        <v>37</v>
      </c>
      <c r="G14" s="23" t="s">
        <v>38</v>
      </c>
      <c r="H14" s="23" t="s">
        <v>39</v>
      </c>
      <c r="I14" s="23" t="s">
        <v>40</v>
      </c>
      <c r="J14" s="23" t="s">
        <v>41</v>
      </c>
      <c r="K14" s="23" t="s">
        <v>42</v>
      </c>
      <c r="L14" s="23" t="s">
        <v>43</v>
      </c>
      <c r="M14" s="23" t="s">
        <v>44</v>
      </c>
      <c r="N14" s="23" t="s">
        <v>45</v>
      </c>
      <c r="O14" s="51" t="s">
        <v>54</v>
      </c>
      <c r="P14" s="23" t="s">
        <v>66</v>
      </c>
    </row>
    <row r="15" spans="2:16" ht="12.95" customHeight="1" x14ac:dyDescent="0.2">
      <c r="B15" s="4" t="s">
        <v>14</v>
      </c>
      <c r="C15" s="43">
        <f>+'January 2025'!$E6+'January 2025'!$E32</f>
        <v>254017</v>
      </c>
      <c r="D15" s="43">
        <f>+'February 2025'!$E6+'February 2025'!$E32</f>
        <v>198637</v>
      </c>
      <c r="E15" s="43">
        <f>+'March 2025'!$E6+'March 2025'!$E32</f>
        <v>243226</v>
      </c>
      <c r="F15" s="43">
        <f>+'April 2025'!$E6+'April 2025'!$E32</f>
        <v>288749</v>
      </c>
      <c r="G15" s="43">
        <f>+'May 2025'!$E6+'May 2025'!$E32</f>
        <v>494322</v>
      </c>
      <c r="H15" s="43">
        <f>+'June 2025'!$E6+'June 2025'!$E32</f>
        <v>720644</v>
      </c>
      <c r="I15" s="43">
        <f>+'July 2025'!$E6+'July 2025'!$E32</f>
        <v>1137787</v>
      </c>
      <c r="J15" s="43">
        <f>+'August 2025'!$E6+'August 2025'!$E32</f>
        <v>817508</v>
      </c>
      <c r="K15" s="43"/>
      <c r="L15" s="43"/>
      <c r="M15" s="43"/>
      <c r="N15" s="43"/>
      <c r="O15" s="3">
        <f t="shared" ref="O15:O32" si="2">SUM(C15:N15)</f>
        <v>4154890</v>
      </c>
      <c r="P15" s="43">
        <f>+(O15/O33)*100</f>
        <v>3.0269729517907882</v>
      </c>
    </row>
    <row r="16" spans="2:16" ht="12.95" customHeight="1" x14ac:dyDescent="0.2">
      <c r="B16" s="4" t="s">
        <v>15</v>
      </c>
      <c r="C16" s="43">
        <f>+'January 2025'!$E7+'January 2025'!$E33</f>
        <v>327131</v>
      </c>
      <c r="D16" s="43">
        <f>+'February 2025'!$E7+'February 2025'!$E33</f>
        <v>266728</v>
      </c>
      <c r="E16" s="43">
        <f>+'March 2025'!$E7+'March 2025'!$E33</f>
        <v>264722</v>
      </c>
      <c r="F16" s="43">
        <f>+'April 2025'!$E7+'April 2025'!$E33</f>
        <v>280339</v>
      </c>
      <c r="G16" s="43">
        <f>+'May 2025'!$E7+'May 2025'!$E33</f>
        <v>327170</v>
      </c>
      <c r="H16" s="43">
        <f>+'June 2025'!$E7+'June 2025'!$E33</f>
        <v>540758</v>
      </c>
      <c r="I16" s="43">
        <f>+'July 2025'!$E7+'July 2025'!$E33</f>
        <v>917660</v>
      </c>
      <c r="J16" s="43">
        <f>+'August 2025'!$E7+'August 2025'!$E33</f>
        <v>570056</v>
      </c>
      <c r="K16" s="43"/>
      <c r="L16" s="43"/>
      <c r="M16" s="43"/>
      <c r="N16" s="43"/>
      <c r="O16" s="3">
        <f t="shared" si="2"/>
        <v>3494564</v>
      </c>
      <c r="P16" s="43">
        <f>+(O16/O33)*100</f>
        <v>2.5459039123302478</v>
      </c>
    </row>
    <row r="17" spans="1:16" ht="12.95" customHeight="1" x14ac:dyDescent="0.2">
      <c r="B17" s="4" t="s">
        <v>16</v>
      </c>
      <c r="C17" s="43">
        <f>+'January 2025'!$E8+'January 2025'!$E34</f>
        <v>14729</v>
      </c>
      <c r="D17" s="43">
        <f>+'February 2025'!$E8+'February 2025'!$E34</f>
        <v>71641</v>
      </c>
      <c r="E17" s="43">
        <f>+'March 2025'!$E8+'March 2025'!$E34</f>
        <v>93712</v>
      </c>
      <c r="F17" s="43">
        <f>+'April 2025'!$E8+'April 2025'!$E34</f>
        <v>46227</v>
      </c>
      <c r="G17" s="43">
        <f>+'May 2025'!$E8+'May 2025'!$E34</f>
        <v>46337</v>
      </c>
      <c r="H17" s="43">
        <f>+'June 2025'!$E8+'June 2025'!$E34</f>
        <v>90375</v>
      </c>
      <c r="I17" s="43">
        <f>+'July 2025'!$E8+'July 2025'!$E34</f>
        <v>117342</v>
      </c>
      <c r="J17" s="43">
        <f>+'August 2025'!$E8+'August 2025'!$E34</f>
        <v>125002</v>
      </c>
      <c r="K17" s="43"/>
      <c r="L17" s="43"/>
      <c r="M17" s="43"/>
      <c r="N17" s="43"/>
      <c r="O17" s="3">
        <f t="shared" si="2"/>
        <v>605365</v>
      </c>
      <c r="P17" s="43">
        <f>+(O17/O33)*100</f>
        <v>0.44102815741471624</v>
      </c>
    </row>
    <row r="18" spans="1:16" ht="12.95" customHeight="1" x14ac:dyDescent="0.2">
      <c r="B18" s="4" t="s">
        <v>17</v>
      </c>
      <c r="C18" s="43">
        <f>+'January 2025'!$E9+'January 2025'!$E35</f>
        <v>283</v>
      </c>
      <c r="D18" s="43">
        <f>+'February 2025'!$E9+'February 2025'!$E35</f>
        <v>779</v>
      </c>
      <c r="E18" s="43">
        <f>+'March 2025'!$E9+'March 2025'!$E35</f>
        <v>2157</v>
      </c>
      <c r="F18" s="43">
        <f>+'April 2025'!$E9+'April 2025'!$E35</f>
        <v>4022</v>
      </c>
      <c r="G18" s="43">
        <f>+'May 2025'!$E9+'May 2025'!$E35</f>
        <v>4140</v>
      </c>
      <c r="H18" s="43">
        <f>+'June 2025'!$E9+'June 2025'!$E35</f>
        <v>2876</v>
      </c>
      <c r="I18" s="43">
        <f>+'July 2025'!$E9+'July 2025'!$E35</f>
        <v>7650</v>
      </c>
      <c r="J18" s="43">
        <f>+'August 2025'!$E9+'August 2025'!$E35</f>
        <v>3575</v>
      </c>
      <c r="K18" s="43"/>
      <c r="L18" s="43"/>
      <c r="M18" s="43"/>
      <c r="N18" s="43"/>
      <c r="O18" s="3">
        <f t="shared" si="2"/>
        <v>25482</v>
      </c>
      <c r="P18" s="43">
        <f>+(O18/O33)*100</f>
        <v>1.8564468555733814E-2</v>
      </c>
    </row>
    <row r="19" spans="1:16" ht="12.95" customHeight="1" x14ac:dyDescent="0.2">
      <c r="B19" s="4" t="s">
        <v>18</v>
      </c>
      <c r="C19" s="43">
        <f>+'January 2025'!$E10+'January 2025'!$E36</f>
        <v>719491</v>
      </c>
      <c r="D19" s="43">
        <f>+'February 2025'!$E10+'February 2025'!$E36</f>
        <v>656834</v>
      </c>
      <c r="E19" s="43">
        <f>+'March 2025'!$E10+'March 2025'!$E36</f>
        <v>878954</v>
      </c>
      <c r="F19" s="43">
        <f>+'April 2025'!$E10+'April 2025'!$E36</f>
        <v>853406</v>
      </c>
      <c r="G19" s="43">
        <f>+'May 2025'!$E10+'May 2025'!$E36</f>
        <v>939176</v>
      </c>
      <c r="H19" s="43">
        <f>+'June 2025'!$E10+'June 2025'!$E36</f>
        <v>751542</v>
      </c>
      <c r="I19" s="43">
        <f>+'July 2025'!$E10+'July 2025'!$E36</f>
        <v>979609</v>
      </c>
      <c r="J19" s="43">
        <f>+'August 2025'!$E10+'August 2025'!$E36</f>
        <v>1026086</v>
      </c>
      <c r="K19" s="43"/>
      <c r="L19" s="43"/>
      <c r="M19" s="43"/>
      <c r="N19" s="43"/>
      <c r="O19" s="3">
        <f t="shared" si="2"/>
        <v>6805098</v>
      </c>
      <c r="P19" s="43">
        <f>+(O19/O33)*100</f>
        <v>4.9577359641977496</v>
      </c>
    </row>
    <row r="20" spans="1:16" ht="12.95" customHeight="1" x14ac:dyDescent="0.2">
      <c r="B20" s="4" t="s">
        <v>19</v>
      </c>
      <c r="C20" s="43">
        <f>+'January 2025'!$E11+'January 2025'!$E37</f>
        <v>16630</v>
      </c>
      <c r="D20" s="43">
        <f>+'February 2025'!$E11+'February 2025'!$E37</f>
        <v>9070</v>
      </c>
      <c r="E20" s="43">
        <f>+'March 2025'!$E11+'March 2025'!$E37</f>
        <v>13750</v>
      </c>
      <c r="F20" s="43">
        <f>+'April 2025'!$E11+'April 2025'!$E37</f>
        <v>57340</v>
      </c>
      <c r="G20" s="43">
        <f>+'May 2025'!$E11+'May 2025'!$E37</f>
        <v>38220</v>
      </c>
      <c r="H20" s="43">
        <f>+'June 2025'!$E11+'June 2025'!$E37</f>
        <v>27976</v>
      </c>
      <c r="I20" s="43">
        <f>+'July 2025'!$E11+'July 2025'!$E37</f>
        <v>12925</v>
      </c>
      <c r="J20" s="43">
        <f>+'August 2025'!$E11+'August 2025'!$E37</f>
        <v>25842</v>
      </c>
      <c r="K20" s="43"/>
      <c r="L20" s="43"/>
      <c r="M20" s="43"/>
      <c r="N20" s="43"/>
      <c r="O20" s="3">
        <f t="shared" si="2"/>
        <v>201753</v>
      </c>
      <c r="P20" s="43">
        <f>+(O20/O33)*100</f>
        <v>0.14698364431853717</v>
      </c>
    </row>
    <row r="21" spans="1:16" ht="12.95" customHeight="1" x14ac:dyDescent="0.2">
      <c r="B21" s="4" t="s">
        <v>20</v>
      </c>
      <c r="C21" s="43">
        <f>+'January 2025'!$E12+'January 2025'!$E38</f>
        <v>1053</v>
      </c>
      <c r="D21" s="43">
        <f>+'February 2025'!$E12+'February 2025'!$E38</f>
        <v>1546</v>
      </c>
      <c r="E21" s="43">
        <f>+'March 2025'!$E12+'March 2025'!$E38</f>
        <v>1591</v>
      </c>
      <c r="F21" s="43">
        <f>+'April 2025'!$E12+'April 2025'!$E38</f>
        <v>3197</v>
      </c>
      <c r="G21" s="43">
        <f>+'May 2025'!$E12+'May 2025'!$E38</f>
        <v>2344</v>
      </c>
      <c r="H21" s="43">
        <f>+'June 2025'!$E12+'June 2025'!$E38</f>
        <v>2732</v>
      </c>
      <c r="I21" s="43">
        <f>+'July 2025'!$E12+'July 2025'!$E38</f>
        <v>6950</v>
      </c>
      <c r="J21" s="43">
        <f>+'August 2025'!$E12+'August 2025'!$E38</f>
        <v>5014</v>
      </c>
      <c r="K21" s="43"/>
      <c r="L21" s="43"/>
      <c r="M21" s="43"/>
      <c r="N21" s="43"/>
      <c r="O21" s="3">
        <f t="shared" si="2"/>
        <v>24427</v>
      </c>
      <c r="P21" s="43">
        <f>+(O21/O33)*100</f>
        <v>1.7795866627851421E-2</v>
      </c>
    </row>
    <row r="22" spans="1:16" ht="12.95" customHeight="1" x14ac:dyDescent="0.2">
      <c r="B22" s="20" t="s">
        <v>29</v>
      </c>
      <c r="C22" s="43">
        <f>+'January 2025'!$E13+'January 2025'!$E39</f>
        <v>812</v>
      </c>
      <c r="D22" s="43">
        <f>+'February 2025'!$E13+'February 2025'!$E39</f>
        <v>118</v>
      </c>
      <c r="E22" s="43">
        <f>+'March 2025'!$E13+'March 2025'!$E39</f>
        <v>111</v>
      </c>
      <c r="F22" s="43">
        <f>+'April 2025'!$E13+'April 2025'!$E39</f>
        <v>338</v>
      </c>
      <c r="G22" s="43">
        <f>+'May 2025'!$E13+'May 2025'!$E39</f>
        <v>14</v>
      </c>
      <c r="H22" s="43">
        <f>+'June 2025'!$E13+'June 2025'!$E39</f>
        <v>1943</v>
      </c>
      <c r="I22" s="43">
        <f>+'July 2025'!$E13+'July 2025'!$E39</f>
        <v>975</v>
      </c>
      <c r="J22" s="43">
        <f>+'August 2025'!$E13+'August 2025'!$E39</f>
        <v>1357</v>
      </c>
      <c r="K22" s="43"/>
      <c r="L22" s="43"/>
      <c r="M22" s="43"/>
      <c r="N22" s="43"/>
      <c r="O22" s="3">
        <f t="shared" si="2"/>
        <v>5668</v>
      </c>
      <c r="P22" s="43">
        <f>+(O22/O33)*100</f>
        <v>4.1293229642060773E-3</v>
      </c>
    </row>
    <row r="23" spans="1:16" ht="12.95" customHeight="1" x14ac:dyDescent="0.2">
      <c r="B23" s="4" t="s">
        <v>21</v>
      </c>
      <c r="C23" s="43">
        <f>+'January 2025'!$E14+'January 2025'!$E40</f>
        <v>1642</v>
      </c>
      <c r="D23" s="43">
        <f>+'February 2025'!$E14+'February 2025'!$E40</f>
        <v>2104</v>
      </c>
      <c r="E23" s="43">
        <f>+'March 2025'!$E14+'March 2025'!$E40</f>
        <v>1746</v>
      </c>
      <c r="F23" s="43">
        <f>+'April 2025'!$E14+'April 2025'!$E40</f>
        <v>4082</v>
      </c>
      <c r="G23" s="43">
        <f>+'May 2025'!$E14+'May 2025'!$E40</f>
        <v>1394</v>
      </c>
      <c r="H23" s="43">
        <f>+'June 2025'!$E14+'June 2025'!$E40</f>
        <v>4314</v>
      </c>
      <c r="I23" s="43">
        <f>+'July 2025'!$E14+'July 2025'!$E40</f>
        <v>10108</v>
      </c>
      <c r="J23" s="43">
        <f>+'August 2025'!$E14+'August 2025'!$E40</f>
        <v>8759</v>
      </c>
      <c r="K23" s="43"/>
      <c r="L23" s="43"/>
      <c r="M23" s="43"/>
      <c r="N23" s="43"/>
      <c r="O23" s="3">
        <f t="shared" si="2"/>
        <v>34149</v>
      </c>
      <c r="P23" s="43">
        <f>+(O23/O33)*100</f>
        <v>2.4878660886498472E-2</v>
      </c>
    </row>
    <row r="24" spans="1:16" ht="12.95" customHeight="1" x14ac:dyDescent="0.2">
      <c r="B24" s="4" t="s">
        <v>22</v>
      </c>
      <c r="C24" s="43">
        <f>+'January 2025'!$E15+'January 2025'!$E41</f>
        <v>2994169</v>
      </c>
      <c r="D24" s="43">
        <f>+'February 2025'!$E15+'February 2025'!$E41</f>
        <v>3632791</v>
      </c>
      <c r="E24" s="43">
        <f>+'March 2025'!$E15+'March 2025'!$E41</f>
        <v>2411675</v>
      </c>
      <c r="F24" s="43">
        <f>+'April 2025'!$E15+'April 2025'!$E41</f>
        <v>4495757</v>
      </c>
      <c r="G24" s="43">
        <f>+'May 2025'!$E15+'May 2025'!$E41</f>
        <v>3292743</v>
      </c>
      <c r="H24" s="43">
        <f>+'June 2025'!$E15+'June 2025'!$E41</f>
        <v>3045745</v>
      </c>
      <c r="I24" s="43">
        <f>+'July 2025'!$E15+'July 2025'!$E41</f>
        <v>3483990</v>
      </c>
      <c r="J24" s="43">
        <f>+'August 2025'!$E15+'August 2025'!$E41</f>
        <v>2882660</v>
      </c>
      <c r="K24" s="43"/>
      <c r="L24" s="43"/>
      <c r="M24" s="43"/>
      <c r="N24" s="43"/>
      <c r="O24" s="3">
        <f t="shared" si="2"/>
        <v>26239530</v>
      </c>
      <c r="P24" s="43">
        <f>+(O24/O33)*100</f>
        <v>19.116353881258696</v>
      </c>
    </row>
    <row r="25" spans="1:16" ht="12.95" customHeight="1" x14ac:dyDescent="0.2">
      <c r="B25" s="4" t="s">
        <v>23</v>
      </c>
      <c r="C25" s="43">
        <f>+'January 2025'!$E16+'January 2025'!$E42</f>
        <v>632200</v>
      </c>
      <c r="D25" s="43">
        <f>+'February 2025'!$E16+'February 2025'!$E42</f>
        <v>623667</v>
      </c>
      <c r="E25" s="43">
        <f>+'March 2025'!$E16+'March 2025'!$E42</f>
        <v>705322</v>
      </c>
      <c r="F25" s="43">
        <f>+'April 2025'!$E16+'April 2025'!$E42</f>
        <v>737996</v>
      </c>
      <c r="G25" s="43">
        <f>+'May 2025'!$E16+'May 2025'!$E42</f>
        <v>865785</v>
      </c>
      <c r="H25" s="43">
        <f>+'June 2025'!$E16+'June 2025'!$E42</f>
        <v>946465</v>
      </c>
      <c r="I25" s="43">
        <f>+'July 2025'!$E16+'July 2025'!$E42</f>
        <v>1221918</v>
      </c>
      <c r="J25" s="43">
        <f>+'August 2025'!$E16+'August 2025'!$E42</f>
        <v>1114066</v>
      </c>
      <c r="K25" s="43"/>
      <c r="L25" s="43"/>
      <c r="M25" s="43"/>
      <c r="N25" s="43"/>
      <c r="O25" s="3">
        <f t="shared" si="2"/>
        <v>6847419</v>
      </c>
      <c r="P25" s="43">
        <f>+(O25/O33)*100</f>
        <v>4.9885681937616466</v>
      </c>
    </row>
    <row r="26" spans="1:16" ht="12.95" customHeight="1" x14ac:dyDescent="0.2">
      <c r="B26" s="4" t="s">
        <v>24</v>
      </c>
      <c r="C26" s="43">
        <f>+'January 2025'!$E17+'January 2025'!$E43</f>
        <v>10539044</v>
      </c>
      <c r="D26" s="43">
        <f>+'February 2025'!$E17+'February 2025'!$E43</f>
        <v>9302142</v>
      </c>
      <c r="E26" s="43">
        <f>+'March 2025'!$E17+'March 2025'!$E43</f>
        <v>7795621</v>
      </c>
      <c r="F26" s="43">
        <f>+'April 2025'!$E17+'April 2025'!$E43</f>
        <v>7836814</v>
      </c>
      <c r="G26" s="43">
        <f>+'May 2025'!$E17+'May 2025'!$E43</f>
        <v>8700868</v>
      </c>
      <c r="H26" s="43">
        <f>+'June 2025'!$E17+'June 2025'!$E43</f>
        <v>9774847</v>
      </c>
      <c r="I26" s="43">
        <f>+'July 2025'!$E17+'July 2025'!$E43</f>
        <v>11954483</v>
      </c>
      <c r="J26" s="43">
        <f>+'August 2025'!$E17+'August 2025'!$E43</f>
        <v>9416583</v>
      </c>
      <c r="K26" s="43"/>
      <c r="L26" s="43"/>
      <c r="M26" s="43"/>
      <c r="N26" s="43"/>
      <c r="O26" s="3">
        <f t="shared" si="2"/>
        <v>75320402</v>
      </c>
      <c r="P26" s="43">
        <f>+(O26/O33)*100</f>
        <v>54.873370792490007</v>
      </c>
    </row>
    <row r="27" spans="1:16" ht="12.95" customHeight="1" x14ac:dyDescent="0.2">
      <c r="B27" s="4" t="s">
        <v>25</v>
      </c>
      <c r="C27" s="43">
        <f>+'January 2025'!$E18+'January 2025'!$E44</f>
        <v>27516</v>
      </c>
      <c r="D27" s="43">
        <f>+'February 2025'!$E18+'February 2025'!$E44</f>
        <v>18671</v>
      </c>
      <c r="E27" s="43">
        <f>+'March 2025'!$E18+'March 2025'!$E44</f>
        <v>31032</v>
      </c>
      <c r="F27" s="43">
        <f>+'April 2025'!$E18+'April 2025'!$E44</f>
        <v>34405</v>
      </c>
      <c r="G27" s="43">
        <f>+'May 2025'!$E18+'May 2025'!$E44</f>
        <v>33393</v>
      </c>
      <c r="H27" s="43">
        <f>+'June 2025'!$E18+'June 2025'!$E44</f>
        <v>34338</v>
      </c>
      <c r="I27" s="43">
        <f>+'July 2025'!$E18+'July 2025'!$E44</f>
        <v>30534</v>
      </c>
      <c r="J27" s="43">
        <f>+'August 2025'!$E18+'August 2025'!$E44</f>
        <v>19792</v>
      </c>
      <c r="K27" s="43"/>
      <c r="L27" s="43"/>
      <c r="M27" s="43"/>
      <c r="N27" s="43"/>
      <c r="O27" s="3">
        <f t="shared" si="2"/>
        <v>229681</v>
      </c>
      <c r="P27" s="43">
        <f>+(O27/O33)*100</f>
        <v>0.16733010369474524</v>
      </c>
    </row>
    <row r="28" spans="1:16" ht="12.95" customHeight="1" x14ac:dyDescent="0.2">
      <c r="B28" s="20" t="s">
        <v>31</v>
      </c>
      <c r="C28" s="43">
        <f>+'January 2025'!$E19+'January 2025'!$E45</f>
        <v>810</v>
      </c>
      <c r="D28" s="43">
        <f>+'February 2025'!$E19+'February 2025'!$E45</f>
        <v>1510</v>
      </c>
      <c r="E28" s="43">
        <f>+'March 2025'!$E19+'March 2025'!$E45</f>
        <v>1003</v>
      </c>
      <c r="F28" s="43">
        <f>+'April 2025'!$E19+'April 2025'!$E45</f>
        <v>2148</v>
      </c>
      <c r="G28" s="43">
        <f>+'May 2025'!$E19+'May 2025'!$E45</f>
        <v>1824</v>
      </c>
      <c r="H28" s="43">
        <f>+'June 2025'!$E19+'June 2025'!$E45</f>
        <v>430</v>
      </c>
      <c r="I28" s="43">
        <f>+'July 2025'!$E19+'July 2025'!$E45</f>
        <v>2176</v>
      </c>
      <c r="J28" s="43">
        <f>+'August 2025'!$E19+'August 2025'!$E45</f>
        <v>3026</v>
      </c>
      <c r="K28" s="43"/>
      <c r="L28" s="43"/>
      <c r="M28" s="43"/>
      <c r="N28" s="43"/>
      <c r="O28" s="3">
        <f t="shared" si="2"/>
        <v>12927</v>
      </c>
      <c r="P28" s="43">
        <f>+(O28/O33)*100</f>
        <v>9.4177413476167881E-3</v>
      </c>
    </row>
    <row r="29" spans="1:16" ht="12.95" customHeight="1" x14ac:dyDescent="0.2">
      <c r="A29" s="12"/>
      <c r="B29" s="20" t="s">
        <v>33</v>
      </c>
      <c r="C29" s="43">
        <f>+'January 2025'!$E20+'January 2025'!$E46</f>
        <v>53</v>
      </c>
      <c r="D29" s="43">
        <f>+'February 2025'!$E20+'February 2025'!$E46</f>
        <v>35</v>
      </c>
      <c r="E29" s="43">
        <f>+'March 2025'!$E20+'March 2025'!$E46</f>
        <v>96</v>
      </c>
      <c r="F29" s="43">
        <f>+'April 2025'!$E20+'April 2025'!$E46</f>
        <v>66</v>
      </c>
      <c r="G29" s="43">
        <f>+'May 2025'!$E20+'May 2025'!$E46</f>
        <v>0</v>
      </c>
      <c r="H29" s="43">
        <f>+'June 2025'!$E20+'June 2025'!$E46</f>
        <v>0</v>
      </c>
      <c r="I29" s="43">
        <f>+'July 2025'!$E20+'July 2025'!$E46</f>
        <v>0</v>
      </c>
      <c r="J29" s="43">
        <f>+'August 2025'!$E20+'August 2025'!$E46</f>
        <v>0</v>
      </c>
      <c r="K29" s="43"/>
      <c r="L29" s="43"/>
      <c r="M29" s="43"/>
      <c r="N29" s="43"/>
      <c r="O29" s="3">
        <f t="shared" si="2"/>
        <v>250</v>
      </c>
      <c r="P29" s="43">
        <f>+(O29/O33)*100</f>
        <v>1.8213315826597022E-4</v>
      </c>
    </row>
    <row r="30" spans="1:16" ht="12.95" customHeight="1" x14ac:dyDescent="0.2">
      <c r="B30" s="4" t="s">
        <v>26</v>
      </c>
      <c r="C30" s="43">
        <f>+'January 2025'!$E21+'January 2025'!$E47</f>
        <v>1468272</v>
      </c>
      <c r="D30" s="43">
        <f>+'February 2025'!$E21+'February 2025'!$E47</f>
        <v>1372259</v>
      </c>
      <c r="E30" s="43">
        <f>+'March 2025'!$E21+'March 2025'!$E47</f>
        <v>1386965</v>
      </c>
      <c r="F30" s="43">
        <f>+'April 2025'!$E21+'April 2025'!$E47</f>
        <v>1579872</v>
      </c>
      <c r="G30" s="43">
        <f>+'May 2025'!$E21+'May 2025'!$E47</f>
        <v>1563229</v>
      </c>
      <c r="H30" s="43">
        <f>+'June 2025'!$E21+'June 2025'!$E47</f>
        <v>1645661</v>
      </c>
      <c r="I30" s="43">
        <f>+'July 2025'!$E21+'July 2025'!$E47</f>
        <v>1799110</v>
      </c>
      <c r="J30" s="43">
        <f>+'August 2025'!$E21+'August 2025'!$E47</f>
        <v>1593982</v>
      </c>
      <c r="K30" s="43"/>
      <c r="L30" s="43"/>
      <c r="M30" s="43"/>
      <c r="N30" s="43"/>
      <c r="O30" s="3">
        <f t="shared" si="2"/>
        <v>12409350</v>
      </c>
      <c r="P30" s="43">
        <f>+(O30/O33)*100</f>
        <v>9.040616430111271</v>
      </c>
    </row>
    <row r="31" spans="1:16" ht="12.95" customHeight="1" x14ac:dyDescent="0.2">
      <c r="B31" s="4" t="s">
        <v>27</v>
      </c>
      <c r="C31" s="43">
        <f>+'January 2025'!$E22+'January 2025'!$E48</f>
        <v>27037</v>
      </c>
      <c r="D31" s="43">
        <f>+'February 2025'!$E22+'February 2025'!$E48</f>
        <v>30108</v>
      </c>
      <c r="E31" s="43">
        <f>+'March 2025'!$E22+'March 2025'!$E48</f>
        <v>32487</v>
      </c>
      <c r="F31" s="43">
        <f>+'April 2025'!$E22+'April 2025'!$E48</f>
        <v>64314</v>
      </c>
      <c r="G31" s="43">
        <f>+'May 2025'!$E22+'May 2025'!$E48</f>
        <v>62515</v>
      </c>
      <c r="H31" s="43">
        <f>+'June 2025'!$E22+'June 2025'!$E48</f>
        <v>101868</v>
      </c>
      <c r="I31" s="43">
        <f>+'July 2025'!$E22+'July 2025'!$E48</f>
        <v>191224</v>
      </c>
      <c r="J31" s="43">
        <f>+'August 2025'!$E22+'August 2025'!$E48</f>
        <v>209428</v>
      </c>
      <c r="K31" s="43"/>
      <c r="L31" s="43"/>
      <c r="M31" s="43"/>
      <c r="N31" s="43"/>
      <c r="O31" s="3">
        <f t="shared" si="2"/>
        <v>718981</v>
      </c>
      <c r="P31" s="43">
        <f>+(O31/O33)*100</f>
        <v>0.52380112105290222</v>
      </c>
    </row>
    <row r="32" spans="1:16" ht="12.95" customHeight="1" x14ac:dyDescent="0.2">
      <c r="B32" s="27" t="s">
        <v>72</v>
      </c>
      <c r="C32" s="43">
        <f>+'January 2025'!$E23+'January 2025'!$E49</f>
        <v>15326</v>
      </c>
      <c r="D32" s="43">
        <f>+'February 2025'!$E23+'February 2025'!$E49</f>
        <v>16957</v>
      </c>
      <c r="E32" s="43">
        <f>+'March 2025'!$E23+'March 2025'!$E49</f>
        <v>10615</v>
      </c>
      <c r="F32" s="43">
        <f>+'April 2025'!$E23+'April 2025'!$E49</f>
        <v>14101</v>
      </c>
      <c r="G32" s="43">
        <f>+'May 2025'!$E23+'May 2025'!$E49</f>
        <v>20594</v>
      </c>
      <c r="H32" s="43">
        <f>+'June 2025'!$E23+'June 2025'!$E49</f>
        <v>24699</v>
      </c>
      <c r="I32" s="43">
        <f>+'July 2025'!$E23+'July 2025'!$E49</f>
        <v>13651</v>
      </c>
      <c r="J32" s="43">
        <f>+'August 2025'!$E23+'August 2025'!$E49</f>
        <v>16332</v>
      </c>
      <c r="K32" s="43"/>
      <c r="L32" s="43"/>
      <c r="M32" s="43"/>
      <c r="N32" s="43"/>
      <c r="O32" s="3">
        <f t="shared" si="2"/>
        <v>132275</v>
      </c>
      <c r="P32" s="43">
        <f>+(O32/O33)*100</f>
        <v>9.6366654038524846E-2</v>
      </c>
    </row>
    <row r="33" spans="2:16" ht="12.95" customHeight="1" x14ac:dyDescent="0.2">
      <c r="B33" s="48" t="s">
        <v>48</v>
      </c>
      <c r="C33" s="7">
        <f t="shared" ref="C33" si="3">SUM(C15:C32)</f>
        <v>17040215</v>
      </c>
      <c r="D33" s="7">
        <f t="shared" ref="D33:N33" si="4">SUM(D15:D32)</f>
        <v>16205597</v>
      </c>
      <c r="E33" s="7">
        <f t="shared" si="4"/>
        <v>13874785</v>
      </c>
      <c r="F33" s="7">
        <f t="shared" si="4"/>
        <v>16303173</v>
      </c>
      <c r="G33" s="7">
        <f t="shared" si="4"/>
        <v>16394068</v>
      </c>
      <c r="H33" s="7">
        <f t="shared" si="4"/>
        <v>17717213</v>
      </c>
      <c r="I33" s="7">
        <f t="shared" si="4"/>
        <v>21888092</v>
      </c>
      <c r="J33" s="7">
        <f t="shared" si="4"/>
        <v>17839068</v>
      </c>
      <c r="K33" s="7">
        <f t="shared" si="4"/>
        <v>0</v>
      </c>
      <c r="L33" s="7">
        <f t="shared" si="4"/>
        <v>0</v>
      </c>
      <c r="M33" s="7">
        <f t="shared" si="4"/>
        <v>0</v>
      </c>
      <c r="N33" s="7">
        <f t="shared" si="4"/>
        <v>0</v>
      </c>
      <c r="O33" s="7">
        <f t="shared" ref="O33:P33" si="5">SUM(O15:O32)</f>
        <v>137262211</v>
      </c>
      <c r="P33" s="7">
        <f t="shared" si="5"/>
        <v>100</v>
      </c>
    </row>
    <row r="34" spans="2:16" ht="12.95" customHeight="1" x14ac:dyDescent="0.2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2:16" s="42" customFormat="1" ht="12.95" customHeight="1" x14ac:dyDescent="0.2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2:16" s="42" customFormat="1" ht="12.95" customHeight="1" x14ac:dyDescent="0.2">
      <c r="B36" s="47" t="s">
        <v>51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6" s="42" customFormat="1" ht="12.95" customHeight="1" x14ac:dyDescent="0.2">
      <c r="B37" s="46" t="s">
        <v>52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2:16" ht="12.95" customHeight="1" x14ac:dyDescent="0.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2:16" ht="11.25" x14ac:dyDescent="0.2">
      <c r="B39" s="8" t="s">
        <v>50</v>
      </c>
      <c r="C39" s="23" t="s">
        <v>34</v>
      </c>
      <c r="D39" s="23" t="s">
        <v>35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41</v>
      </c>
      <c r="K39" s="23" t="s">
        <v>42</v>
      </c>
      <c r="L39" s="23" t="s">
        <v>43</v>
      </c>
      <c r="M39" s="23" t="s">
        <v>44</v>
      </c>
      <c r="N39" s="23" t="s">
        <v>45</v>
      </c>
    </row>
    <row r="40" spans="2:16" ht="12.95" customHeight="1" x14ac:dyDescent="0.2">
      <c r="B40" s="45" t="s">
        <v>24</v>
      </c>
      <c r="C40" s="54">
        <f t="shared" ref="C40:D40" si="6">+(C26/C8)*100</f>
        <v>61.848069405227577</v>
      </c>
      <c r="D40" s="54">
        <f t="shared" si="6"/>
        <v>57.40079800824369</v>
      </c>
      <c r="E40" s="54">
        <f t="shared" ref="E40:F40" si="7">+(E26/E8)*100</f>
        <v>56.185526478428315</v>
      </c>
      <c r="F40" s="54">
        <f t="shared" si="7"/>
        <v>48.069256211658924</v>
      </c>
      <c r="G40" s="54">
        <f t="shared" ref="G40:H40" si="8">+(G26/G8)*100</f>
        <v>53.073270160889905</v>
      </c>
      <c r="H40" s="54">
        <f t="shared" si="8"/>
        <v>55.171470817673182</v>
      </c>
      <c r="I40" s="54">
        <f t="shared" ref="I40:J40" si="9">+(I26/I8)*100</f>
        <v>54.616377708938721</v>
      </c>
      <c r="J40" s="54">
        <f t="shared" si="9"/>
        <v>52.786294665169734</v>
      </c>
      <c r="K40" s="54"/>
      <c r="L40" s="54"/>
      <c r="M40" s="54"/>
      <c r="N40" s="54"/>
    </row>
    <row r="41" spans="2:16" ht="12.95" customHeight="1" x14ac:dyDescent="0.2">
      <c r="B41" s="45" t="s">
        <v>22</v>
      </c>
      <c r="C41" s="54">
        <f t="shared" ref="C41:D41" si="10">+(C24/C8)*100</f>
        <v>17.571192616994562</v>
      </c>
      <c r="D41" s="54">
        <f t="shared" si="10"/>
        <v>22.416890905037317</v>
      </c>
      <c r="E41" s="54">
        <f t="shared" ref="E41:F41" si="11">+(E24/E8)*100</f>
        <v>17.381710779662534</v>
      </c>
      <c r="F41" s="54">
        <f t="shared" si="11"/>
        <v>27.575963280276788</v>
      </c>
      <c r="G41" s="54">
        <f t="shared" ref="G41:H41" si="12">+(G24/G8)*100</f>
        <v>20.084966098713267</v>
      </c>
      <c r="H41" s="54">
        <f t="shared" si="12"/>
        <v>17.19088098111142</v>
      </c>
      <c r="I41" s="54">
        <f t="shared" ref="I41:J41" si="13">+(I24/I8)*100</f>
        <v>15.917285069890971</v>
      </c>
      <c r="J41" s="54">
        <f t="shared" si="13"/>
        <v>16.159252265869494</v>
      </c>
      <c r="K41" s="54"/>
      <c r="L41" s="54"/>
      <c r="M41" s="54"/>
      <c r="N41" s="54"/>
    </row>
    <row r="42" spans="2:16" ht="12.95" customHeight="1" x14ac:dyDescent="0.2">
      <c r="B42" s="49" t="s">
        <v>53</v>
      </c>
      <c r="C42" s="55">
        <f t="shared" ref="C42:D42" si="14">100-C40-C41</f>
        <v>20.580737977777861</v>
      </c>
      <c r="D42" s="55">
        <f t="shared" si="14"/>
        <v>20.182311086718993</v>
      </c>
      <c r="E42" s="55">
        <f t="shared" ref="E42:F42" si="15">100-E40-E41</f>
        <v>26.432762741909151</v>
      </c>
      <c r="F42" s="55">
        <f t="shared" si="15"/>
        <v>24.354780508064287</v>
      </c>
      <c r="G42" s="55">
        <f t="shared" ref="G42:H42" si="16">100-G40-G41</f>
        <v>26.841763740396829</v>
      </c>
      <c r="H42" s="55">
        <f t="shared" si="16"/>
        <v>27.637648201215399</v>
      </c>
      <c r="I42" s="55">
        <f t="shared" ref="I42:J42" si="17">100-I40-I41</f>
        <v>29.466337221170306</v>
      </c>
      <c r="J42" s="55">
        <f t="shared" si="17"/>
        <v>31.054453068960772</v>
      </c>
      <c r="K42" s="55"/>
      <c r="L42" s="55"/>
      <c r="M42" s="55"/>
      <c r="N42" s="55"/>
    </row>
    <row r="43" spans="2:16" ht="12.95" customHeight="1" x14ac:dyDescent="0.2">
      <c r="B43" s="24" t="s">
        <v>54</v>
      </c>
      <c r="C43" s="56">
        <f t="shared" ref="C43:N43" si="18">SUM(C40:C42)</f>
        <v>100</v>
      </c>
      <c r="D43" s="56">
        <f t="shared" si="18"/>
        <v>100</v>
      </c>
      <c r="E43" s="56">
        <f t="shared" si="18"/>
        <v>100</v>
      </c>
      <c r="F43" s="56">
        <f t="shared" si="18"/>
        <v>100</v>
      </c>
      <c r="G43" s="56">
        <f t="shared" si="18"/>
        <v>100</v>
      </c>
      <c r="H43" s="56">
        <f t="shared" si="18"/>
        <v>100</v>
      </c>
      <c r="I43" s="56">
        <f t="shared" si="18"/>
        <v>100</v>
      </c>
      <c r="J43" s="56">
        <f t="shared" si="18"/>
        <v>100</v>
      </c>
      <c r="K43" s="56">
        <f t="shared" si="18"/>
        <v>0</v>
      </c>
      <c r="L43" s="56">
        <f t="shared" si="18"/>
        <v>0</v>
      </c>
      <c r="M43" s="56">
        <f t="shared" si="18"/>
        <v>0</v>
      </c>
      <c r="N43" s="56">
        <f t="shared" si="18"/>
        <v>0</v>
      </c>
    </row>
    <row r="45" spans="2:16" s="42" customFormat="1" ht="12.95" customHeight="1" x14ac:dyDescent="0.2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2:16" s="42" customFormat="1" ht="12.95" customHeight="1" x14ac:dyDescent="0.2">
      <c r="B46" s="44" t="s">
        <v>55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2:16" s="42" customFormat="1" ht="12.95" customHeight="1" x14ac:dyDescent="0.2">
      <c r="B47" s="46" t="s">
        <v>52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9" spans="2:14" ht="12.95" customHeight="1" x14ac:dyDescent="0.2">
      <c r="B49" s="8"/>
      <c r="C49" s="23" t="s">
        <v>34</v>
      </c>
      <c r="D49" s="23" t="s">
        <v>35</v>
      </c>
      <c r="E49" s="23" t="s">
        <v>36</v>
      </c>
      <c r="F49" s="23" t="s">
        <v>37</v>
      </c>
      <c r="G49" s="23" t="s">
        <v>38</v>
      </c>
      <c r="H49" s="23" t="s">
        <v>39</v>
      </c>
      <c r="I49" s="23" t="s">
        <v>40</v>
      </c>
      <c r="J49" s="23" t="s">
        <v>41</v>
      </c>
      <c r="K49" s="23" t="s">
        <v>42</v>
      </c>
      <c r="L49" s="23" t="s">
        <v>43</v>
      </c>
      <c r="M49" s="23" t="s">
        <v>44</v>
      </c>
      <c r="N49" s="23" t="s">
        <v>45</v>
      </c>
    </row>
    <row r="50" spans="2:14" ht="12.95" customHeight="1" x14ac:dyDescent="0.2">
      <c r="B50" s="39" t="s">
        <v>56</v>
      </c>
      <c r="C50" s="43">
        <f>+('January 2025'!$E$24/'2025'!C8)*100</f>
        <v>83.742828362200825</v>
      </c>
      <c r="D50" s="43">
        <f>+('February 2025'!$E$24/'2025'!D8)*100</f>
        <v>84.859848112969857</v>
      </c>
      <c r="E50" s="43">
        <f>+('March 2025'!$E$24/'2025'!E8)*100</f>
        <v>81.939395817664916</v>
      </c>
      <c r="F50" s="43">
        <f>+('April 2025'!$E$24/'2025'!F8)*100</f>
        <v>80.756721406317652</v>
      </c>
      <c r="G50" s="43">
        <f>+('May 2025'!$E$24/'2025'!G8)*100</f>
        <v>85.053087494818243</v>
      </c>
      <c r="H50" s="43">
        <f>+('June 2025'!$E$24/'2025'!H8)*100</f>
        <v>85.222941102531195</v>
      </c>
      <c r="I50" s="43">
        <f>+('July 2025'!$E$24/'2025'!I8)*100</f>
        <v>85.519752018586175</v>
      </c>
      <c r="J50" s="43">
        <f>+('August 2025'!$E$24/'2025'!J8)*100</f>
        <v>84.713444670988409</v>
      </c>
      <c r="K50" s="43"/>
      <c r="L50" s="43"/>
      <c r="M50" s="43"/>
      <c r="N50" s="43"/>
    </row>
    <row r="51" spans="2:14" ht="12.95" customHeight="1" x14ac:dyDescent="0.2">
      <c r="B51" s="39" t="s">
        <v>57</v>
      </c>
      <c r="C51" s="43">
        <f>+('January 2025'!$E$50/'2025'!C8)*100</f>
        <v>16.257171637799171</v>
      </c>
      <c r="D51" s="43">
        <f>+('February 2025'!$E$50/'2025'!D8)*100</f>
        <v>15.140151887030143</v>
      </c>
      <c r="E51" s="43">
        <f>+('March 2025'!$E$50/'2025'!E8)*100</f>
        <v>18.060604182335076</v>
      </c>
      <c r="F51" s="43">
        <f>+('April 2025'!$E$50/'2025'!F8)*100</f>
        <v>19.243278593682348</v>
      </c>
      <c r="G51" s="43">
        <f>+('May 2025'!$E$50/'2025'!G8)*100</f>
        <v>14.946912505181754</v>
      </c>
      <c r="H51" s="43">
        <f>+('June 2025'!$E$50/'2025'!H8)*100</f>
        <v>14.777058897468805</v>
      </c>
      <c r="I51" s="43">
        <f>+('July 2025'!$E$50/'2025'!I8)*100</f>
        <v>14.480247981413822</v>
      </c>
      <c r="J51" s="43">
        <f>+('August 2025'!$E$50/'2025'!J8)*100</f>
        <v>15.286555329011584</v>
      </c>
      <c r="K51" s="43"/>
      <c r="L51" s="43"/>
      <c r="M51" s="43"/>
      <c r="N51" s="43"/>
    </row>
    <row r="52" spans="2:14" ht="12.95" customHeight="1" x14ac:dyDescent="0.2">
      <c r="B52" s="50" t="s">
        <v>58</v>
      </c>
      <c r="C52" s="57">
        <f>+('January 2025'!$E$73/'2025'!C8)*100</f>
        <v>0</v>
      </c>
      <c r="D52" s="57">
        <f>+('February 2025'!$E$73/'2025'!D8)*100</f>
        <v>0</v>
      </c>
      <c r="E52" s="57">
        <f>+('March 2025'!$E$73/'2025'!E8)*100</f>
        <v>0</v>
      </c>
      <c r="F52" s="57">
        <f>+('April 2025'!$E$73/'2025'!F8)*100</f>
        <v>0</v>
      </c>
      <c r="G52" s="57">
        <f>+('May 2025'!$E$73/'2025'!G8)*100</f>
        <v>0</v>
      </c>
      <c r="H52" s="57">
        <f>+('June 2025'!$E$73/'2025'!H8)*100</f>
        <v>0</v>
      </c>
      <c r="I52" s="57">
        <f>+('July 2025'!$E$73/'2025'!I8)*100</f>
        <v>0</v>
      </c>
      <c r="J52" s="57">
        <f>+('August 2025'!$E$73/'2025'!J8)*100</f>
        <v>0</v>
      </c>
      <c r="K52" s="57"/>
      <c r="L52" s="57"/>
      <c r="M52" s="57"/>
      <c r="N52" s="57"/>
    </row>
    <row r="53" spans="2:14" ht="12.95" customHeight="1" x14ac:dyDescent="0.2">
      <c r="B53" s="24" t="s">
        <v>54</v>
      </c>
      <c r="C53" s="19">
        <f t="shared" ref="C53:N53" si="19">SUM(C50:C52)</f>
        <v>100</v>
      </c>
      <c r="D53" s="19">
        <f t="shared" si="19"/>
        <v>100</v>
      </c>
      <c r="E53" s="19">
        <f t="shared" si="19"/>
        <v>100</v>
      </c>
      <c r="F53" s="19">
        <f t="shared" si="19"/>
        <v>100</v>
      </c>
      <c r="G53" s="19">
        <f t="shared" si="19"/>
        <v>100</v>
      </c>
      <c r="H53" s="19">
        <f t="shared" si="19"/>
        <v>100</v>
      </c>
      <c r="I53" s="19">
        <f t="shared" si="19"/>
        <v>100</v>
      </c>
      <c r="J53" s="19">
        <f t="shared" si="19"/>
        <v>100</v>
      </c>
      <c r="K53" s="19">
        <f t="shared" si="19"/>
        <v>0</v>
      </c>
      <c r="L53" s="19">
        <f t="shared" si="19"/>
        <v>0</v>
      </c>
      <c r="M53" s="19">
        <f t="shared" si="19"/>
        <v>0</v>
      </c>
      <c r="N53" s="19">
        <f t="shared" si="19"/>
        <v>0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Chart 2025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2025-09-25T07:58:02Z</dcterms:modified>
</cp:coreProperties>
</file>