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56D62F7-EA02-42A9-B282-E884D77CDAD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hart 2026" sheetId="1" r:id="rId1"/>
    <sheet name="January 2026" sheetId="37" r:id="rId2"/>
    <sheet name="2026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7" l="1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O26" i="27" s="1"/>
  <c r="C27" i="27"/>
  <c r="C28" i="27"/>
  <c r="O28" i="27" s="1"/>
  <c r="C29" i="27"/>
  <c r="C30" i="27"/>
  <c r="O30" i="27" s="1"/>
  <c r="C31" i="27"/>
  <c r="C32" i="27"/>
  <c r="C15" i="27"/>
  <c r="O15" i="27" s="1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D33" i="27"/>
  <c r="E73" i="37"/>
  <c r="E50" i="37"/>
  <c r="C7" i="27" s="1"/>
  <c r="E24" i="37"/>
  <c r="C6" i="27" s="1"/>
  <c r="E74" i="37"/>
  <c r="O20" i="27"/>
  <c r="O32" i="27"/>
  <c r="O22" i="27"/>
  <c r="C33" i="27" l="1"/>
  <c r="E25" i="37"/>
  <c r="E80" i="37" s="1"/>
  <c r="E43" i="27"/>
  <c r="J53" i="27"/>
  <c r="K53" i="27"/>
  <c r="N53" i="27"/>
  <c r="I43" i="27"/>
  <c r="L53" i="27"/>
  <c r="D8" i="27"/>
  <c r="K43" i="27"/>
  <c r="E51" i="37"/>
  <c r="E81" i="37" s="1"/>
  <c r="C8" i="27"/>
  <c r="C51" i="27" s="1"/>
  <c r="F53" i="27"/>
  <c r="L43" i="27"/>
  <c r="M53" i="27"/>
  <c r="E53" i="27"/>
  <c r="H33" i="27"/>
  <c r="K33" i="27"/>
  <c r="M43" i="27"/>
  <c r="G53" i="27"/>
  <c r="I33" i="27"/>
  <c r="I53" i="27"/>
  <c r="L33" i="27"/>
  <c r="O25" i="27"/>
  <c r="O23" i="27"/>
  <c r="O31" i="27"/>
  <c r="O17" i="27"/>
  <c r="H43" i="27"/>
  <c r="O29" i="27"/>
  <c r="O27" i="27"/>
  <c r="O21" i="27"/>
  <c r="O19" i="27"/>
  <c r="G43" i="27"/>
  <c r="C50" i="27" l="1"/>
  <c r="C52" i="27"/>
  <c r="C40" i="27"/>
  <c r="C42" i="27" s="1"/>
  <c r="C43" i="27" s="1"/>
  <c r="C41" i="27"/>
  <c r="D53" i="27"/>
  <c r="C53" i="27"/>
  <c r="F43" i="27"/>
  <c r="J43" i="27"/>
  <c r="H53" i="27"/>
  <c r="N43" i="27"/>
  <c r="O33" i="27"/>
  <c r="P28" i="27" s="1"/>
  <c r="D43" i="27" l="1"/>
  <c r="P30" i="27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<sst xmlns="http://schemas.openxmlformats.org/spreadsheetml/2006/main" count="221" uniqueCount="80">
  <si>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</si>
  <si>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</si>
  <si>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</si>
  <si>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</si>
  <si>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</si>
  <si>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</si>
  <si>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</si>
  <si>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</si>
  <si>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</si>
  <si>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</si>
  <si>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</si>
  <si>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</si>
  <si>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</si>
  <si>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</si>
  <si>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</si>
  <si>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</si>
  <si>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</si>
  <si>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</si>
  <si>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</si>
  <si>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</si>
  <si>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</si>
  <si>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</si>
  <si>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</si>
  <si>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</si>
  <si>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</si>
  <si>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</si>
  <si>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</si>
  <si>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</si>
  <si>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</si>
  <si>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</si>
  <si>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</si>
  <si>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</si>
  <si>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</si>
  <si>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</si>
  <si>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</si>
  <si>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</si>
  <si>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</si>
  <si>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</si>
  <si>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</si>
  <si>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</si>
  <si>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</si>
  <si>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</si>
  <si>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</si>
  <si>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</si>
  <si>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</si>
  <si>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</si>
  <si>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</si>
  <si>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</si>
  <si>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</si>
  <si>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</si>
  <si>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</si>
  <si>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</si>
  <si>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</si>
  <si>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</si>
  <si>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</si>
  <si>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</si>
  <si>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</si>
  <si>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</si>
  <si>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</si>
  <si>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</si>
  <si>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</si>
  <si>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</si>
  <si>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</si>
  <si>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</si>
  <si>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</si>
  <si>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</si>
  <si>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</si>
  <si>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</si>
  <si>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</si>
  <si>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</si>
  <si>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</si>
  <si>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</si>
  <si>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</si>
  <si>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</si>
  <si>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</si>
  <si>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Turnover of authorised exchange offices in 2026</t>
  </si>
  <si>
    <t>Purchased foreign cash in January 2026</t>
  </si>
  <si>
    <t>Sold foreign cash in January 2026</t>
  </si>
  <si>
    <t>Redeemed cheques denominated in foreign currency in January 2026</t>
  </si>
  <si>
    <t>Total turnover of authorised exchange offices in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</si>
</sst>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2026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2026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'2026'!$B$42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2026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2026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3.6898341363547802</c:v>
                </c:pt>
                <c:pt idx="1">
                  <c:v>1.5709780454961768</c:v>
                </c:pt>
                <c:pt idx="2">
                  <c:v>0.12744166595704745</c:v>
                </c:pt>
                <c:pt idx="3">
                  <c:v>0.1198476258073126</c:v>
                </c:pt>
                <c:pt idx="4">
                  <c:v>5.0460316236042981</c:v>
                </c:pt>
                <c:pt idx="5">
                  <c:v>0.16016588593692249</c:v>
                </c:pt>
                <c:pt idx="6">
                  <c:v>1.5277247111403975E-2</c:v>
                </c:pt>
                <c:pt idx="7">
                  <c:v>1.4861135322377407E-5</c:v>
                </c:pt>
                <c:pt idx="8">
                  <c:v>1.5217802570114465E-2</c:v>
                </c:pt>
                <c:pt idx="9">
                  <c:v>23.932216281235689</c:v>
                </c:pt>
                <c:pt idx="10">
                  <c:v>3.5881914013173803</c:v>
                </c:pt>
                <c:pt idx="11">
                  <c:v>50.746772049949463</c:v>
                </c:pt>
                <c:pt idx="12">
                  <c:v>8.1884855626299519E-2</c:v>
                </c:pt>
                <c:pt idx="13">
                  <c:v>0</c:v>
                </c:pt>
                <c:pt idx="14">
                  <c:v>4.0125065370418998E-4</c:v>
                </c:pt>
                <c:pt idx="15">
                  <c:v>10.43339380329296</c:v>
                </c:pt>
                <c:pt idx="16">
                  <c:v>0.47139521242581139</c:v>
                </c:pt>
                <c:pt idx="17">
                  <c:v>9.3625152530977661E-4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O44" sqref="O44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>
      <selection activeCell="F24" sqref="F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835995</v>
      </c>
      <c r="E6" s="36">
        <v>472788</v>
      </c>
    </row>
    <row r="7" spans="2:5" ht="12.95" customHeight="1" x14ac:dyDescent="0.2">
      <c r="B7" s="27" t="s">
        <v>1</v>
      </c>
      <c r="C7" s="27" t="s">
        <v>15</v>
      </c>
      <c r="D7" s="36">
        <v>325085</v>
      </c>
      <c r="E7" s="36">
        <v>195253</v>
      </c>
    </row>
    <row r="8" spans="2:5" ht="12.95" customHeight="1" x14ac:dyDescent="0.2">
      <c r="B8" s="27" t="s">
        <v>2</v>
      </c>
      <c r="C8" s="27" t="s">
        <v>16</v>
      </c>
      <c r="D8" s="36">
        <v>255000</v>
      </c>
      <c r="E8" s="36">
        <v>9900</v>
      </c>
    </row>
    <row r="9" spans="2:5" ht="12.95" customHeight="1" x14ac:dyDescent="0.2">
      <c r="B9" s="27" t="s">
        <v>3</v>
      </c>
      <c r="C9" s="27" t="s">
        <v>17</v>
      </c>
      <c r="D9" s="36">
        <v>133750</v>
      </c>
      <c r="E9" s="36">
        <v>15716</v>
      </c>
    </row>
    <row r="10" spans="2:5" ht="12.95" customHeight="1" x14ac:dyDescent="0.2">
      <c r="B10" s="27" t="s">
        <v>4</v>
      </c>
      <c r="C10" s="27" t="s">
        <v>18</v>
      </c>
      <c r="D10" s="36">
        <v>141173040</v>
      </c>
      <c r="E10" s="36">
        <v>348237</v>
      </c>
    </row>
    <row r="11" spans="2:5" ht="12.95" customHeight="1" x14ac:dyDescent="0.2">
      <c r="B11" s="27" t="s">
        <v>5</v>
      </c>
      <c r="C11" s="27" t="s">
        <v>19</v>
      </c>
      <c r="D11" s="36">
        <v>2334000</v>
      </c>
      <c r="E11" s="36">
        <v>12332</v>
      </c>
    </row>
    <row r="12" spans="2:5" ht="12.95" customHeight="1" x14ac:dyDescent="0.2">
      <c r="B12" s="27" t="s">
        <v>6</v>
      </c>
      <c r="C12" s="27" t="s">
        <v>20</v>
      </c>
      <c r="D12" s="36">
        <v>16400</v>
      </c>
      <c r="E12" s="36">
        <v>968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32050</v>
      </c>
      <c r="E14" s="36">
        <v>2029</v>
      </c>
    </row>
    <row r="15" spans="2:5" ht="12.95" customHeight="1" x14ac:dyDescent="0.2">
      <c r="B15" s="27" t="s">
        <v>8</v>
      </c>
      <c r="C15" s="27" t="s">
        <v>22</v>
      </c>
      <c r="D15" s="36">
        <v>2657980</v>
      </c>
      <c r="E15" s="36">
        <v>2804184</v>
      </c>
    </row>
    <row r="16" spans="2:5" ht="12.95" customHeight="1" x14ac:dyDescent="0.2">
      <c r="B16" s="27" t="s">
        <v>9</v>
      </c>
      <c r="C16" s="27" t="s">
        <v>23</v>
      </c>
      <c r="D16" s="36">
        <v>328905</v>
      </c>
      <c r="E16" s="36">
        <v>367231</v>
      </c>
    </row>
    <row r="17" spans="2:17" ht="12.95" customHeight="1" x14ac:dyDescent="0.2">
      <c r="B17" s="27" t="s">
        <v>10</v>
      </c>
      <c r="C17" s="27" t="s">
        <v>24</v>
      </c>
      <c r="D17" s="36">
        <v>7358397</v>
      </c>
      <c r="E17" s="36">
        <v>6132481</v>
      </c>
    </row>
    <row r="18" spans="2:17" ht="12.95" customHeight="1" x14ac:dyDescent="0.2">
      <c r="B18" s="27" t="s">
        <v>11</v>
      </c>
      <c r="C18" s="27" t="s">
        <v>25</v>
      </c>
      <c r="D18" s="36">
        <v>922141</v>
      </c>
      <c r="E18" s="36">
        <v>6832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1495236</v>
      </c>
      <c r="E21" s="36">
        <v>754337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262980</v>
      </c>
      <c r="E22" s="36">
        <v>60839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40620</v>
      </c>
      <c r="E32" s="36">
        <v>23787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25805</v>
      </c>
      <c r="E33" s="36">
        <v>16168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167200</v>
      </c>
      <c r="E34" s="36">
        <v>7251</v>
      </c>
    </row>
    <row r="35" spans="2:17" ht="12.95" customHeight="1" x14ac:dyDescent="0.2">
      <c r="B35" s="27" t="s">
        <v>3</v>
      </c>
      <c r="C35" s="27" t="s">
        <v>17</v>
      </c>
      <c r="D35" s="36">
        <v>3050</v>
      </c>
      <c r="E35" s="36">
        <v>413</v>
      </c>
    </row>
    <row r="36" spans="2:17" ht="12.95" customHeight="1" x14ac:dyDescent="0.2">
      <c r="B36" s="27" t="s">
        <v>4</v>
      </c>
      <c r="C36" s="27" t="s">
        <v>18</v>
      </c>
      <c r="D36" s="36">
        <v>134541300</v>
      </c>
      <c r="E36" s="36">
        <v>330854</v>
      </c>
    </row>
    <row r="37" spans="2:17" ht="12.95" customHeight="1" x14ac:dyDescent="0.2">
      <c r="B37" s="27" t="s">
        <v>5</v>
      </c>
      <c r="C37" s="27" t="s">
        <v>19</v>
      </c>
      <c r="D37" s="36">
        <v>1619000</v>
      </c>
      <c r="E37" s="36">
        <v>9223</v>
      </c>
    </row>
    <row r="38" spans="2:17" ht="12.95" customHeight="1" x14ac:dyDescent="0.2">
      <c r="B38" s="27" t="s">
        <v>6</v>
      </c>
      <c r="C38" s="27" t="s">
        <v>20</v>
      </c>
      <c r="D38" s="36">
        <v>13500</v>
      </c>
      <c r="E38" s="36">
        <v>1088</v>
      </c>
    </row>
    <row r="39" spans="2:17" ht="12.95" customHeight="1" x14ac:dyDescent="0.2">
      <c r="B39" s="27" t="s">
        <v>28</v>
      </c>
      <c r="C39" s="27" t="s">
        <v>29</v>
      </c>
      <c r="D39" s="36">
        <v>150</v>
      </c>
      <c r="E39" s="36">
        <v>2</v>
      </c>
    </row>
    <row r="40" spans="2:17" ht="12.95" customHeight="1" x14ac:dyDescent="0.2">
      <c r="B40" s="27" t="s">
        <v>7</v>
      </c>
      <c r="C40" s="27" t="s">
        <v>21</v>
      </c>
      <c r="D40" s="36">
        <v>200</v>
      </c>
      <c r="E40" s="36">
        <v>19</v>
      </c>
    </row>
    <row r="41" spans="2:17" ht="12.95" customHeight="1" x14ac:dyDescent="0.2">
      <c r="B41" s="27" t="s">
        <v>8</v>
      </c>
      <c r="C41" s="27" t="s">
        <v>22</v>
      </c>
      <c r="D41" s="36">
        <v>380690</v>
      </c>
      <c r="E41" s="36">
        <v>416595</v>
      </c>
    </row>
    <row r="42" spans="2:17" ht="12.95" customHeight="1" x14ac:dyDescent="0.2">
      <c r="B42" s="27" t="s">
        <v>9</v>
      </c>
      <c r="C42" s="27" t="s">
        <v>23</v>
      </c>
      <c r="D42" s="36">
        <v>91480</v>
      </c>
      <c r="E42" s="36">
        <v>115665</v>
      </c>
    </row>
    <row r="43" spans="2:17" ht="12.95" customHeight="1" x14ac:dyDescent="0.2">
      <c r="B43" s="27" t="s">
        <v>10</v>
      </c>
      <c r="C43" s="27" t="s">
        <v>24</v>
      </c>
      <c r="D43" s="36">
        <v>802325</v>
      </c>
      <c r="E43" s="36">
        <v>696980</v>
      </c>
    </row>
    <row r="44" spans="2:17" ht="12.95" customHeight="1" x14ac:dyDescent="0.2">
      <c r="B44" s="27" t="s">
        <v>11</v>
      </c>
      <c r="C44" s="27" t="s">
        <v>25</v>
      </c>
      <c r="D44" s="36">
        <v>449500</v>
      </c>
      <c r="E44" s="36">
        <v>4188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54</v>
      </c>
    </row>
    <row r="47" spans="2:17" ht="12.95" customHeight="1" x14ac:dyDescent="0.2">
      <c r="B47" s="27" t="s">
        <v>12</v>
      </c>
      <c r="C47" s="27" t="s">
        <v>26</v>
      </c>
      <c r="D47" s="36">
        <v>1247696</v>
      </c>
      <c r="E47" s="36">
        <v>649781</v>
      </c>
    </row>
    <row r="48" spans="2:17" ht="12.95" customHeight="1" x14ac:dyDescent="0.2">
      <c r="B48" s="27" t="s">
        <v>13</v>
      </c>
      <c r="C48" s="27" t="s">
        <v>27</v>
      </c>
      <c r="D48" s="36">
        <v>10460</v>
      </c>
      <c r="E48" s="36">
        <v>2601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2.2747289999999998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11.183192999999999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H2" sqref="H2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2026'!$E$24+'January 2026'!$E$71</f>
        <v>11183193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2:16" ht="12.95" customHeight="1" x14ac:dyDescent="0.2">
      <c r="B7" s="39" t="s">
        <v>47</v>
      </c>
      <c r="C7" s="43">
        <f>+'January 2026'!$E$50</f>
        <v>2274729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13457922</v>
      </c>
      <c r="D8" s="7">
        <f t="shared" ref="D8:N8" si="1">SUM(D6:D7)</f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2026'!$E6+'January 2026'!$E32</f>
        <v>496575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3">
        <f t="shared" ref="O15:O32" si="2">SUM(C15:N15)</f>
        <v>496575</v>
      </c>
      <c r="P15" s="43">
        <f>+(O15/O33)*100</f>
        <v>3.6898341363547802</v>
      </c>
    </row>
    <row r="16" spans="2:16" ht="12.95" customHeight="1" x14ac:dyDescent="0.2">
      <c r="B16" s="4" t="s">
        <v>15</v>
      </c>
      <c r="C16" s="43">
        <f>+'January 2026'!$E7+'January 2026'!$E33</f>
        <v>211421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3">
        <f t="shared" si="2"/>
        <v>211421</v>
      </c>
      <c r="P16" s="43">
        <f>+(O16/O33)*100</f>
        <v>1.5709780454961768</v>
      </c>
    </row>
    <row r="17" spans="1:16" ht="12.95" customHeight="1" x14ac:dyDescent="0.2">
      <c r="B17" s="4" t="s">
        <v>16</v>
      </c>
      <c r="C17" s="43">
        <f>+'January 2026'!$E8+'January 2026'!$E34</f>
        <v>17151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3">
        <f t="shared" si="2"/>
        <v>17151</v>
      </c>
      <c r="P17" s="43">
        <f>+(O17/O33)*100</f>
        <v>0.12744166595704745</v>
      </c>
    </row>
    <row r="18" spans="1:16" ht="12.95" customHeight="1" x14ac:dyDescent="0.2">
      <c r="B18" s="4" t="s">
        <v>17</v>
      </c>
      <c r="C18" s="43">
        <f>+'January 2026'!$E9+'January 2026'!$E35</f>
        <v>16129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3">
        <f t="shared" si="2"/>
        <v>16129</v>
      </c>
      <c r="P18" s="43">
        <f>+(O18/O33)*100</f>
        <v>0.1198476258073126</v>
      </c>
    </row>
    <row r="19" spans="1:16" ht="12.95" customHeight="1" x14ac:dyDescent="0.2">
      <c r="B19" s="4" t="s">
        <v>18</v>
      </c>
      <c r="C19" s="43">
        <f>+'January 2026'!$E10+'January 2026'!$E36</f>
        <v>679091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3">
        <f t="shared" si="2"/>
        <v>679091</v>
      </c>
      <c r="P19" s="43">
        <f>+(O19/O33)*100</f>
        <v>5.0460316236042981</v>
      </c>
    </row>
    <row r="20" spans="1:16" ht="12.95" customHeight="1" x14ac:dyDescent="0.2">
      <c r="B20" s="4" t="s">
        <v>19</v>
      </c>
      <c r="C20" s="43">
        <f>+'January 2026'!$E11+'January 2026'!$E37</f>
        <v>21555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3">
        <f t="shared" si="2"/>
        <v>21555</v>
      </c>
      <c r="P20" s="43">
        <f>+(O20/O33)*100</f>
        <v>0.16016588593692249</v>
      </c>
    </row>
    <row r="21" spans="1:16" ht="12.95" customHeight="1" x14ac:dyDescent="0.2">
      <c r="B21" s="4" t="s">
        <v>20</v>
      </c>
      <c r="C21" s="43">
        <f>+'January 2026'!$E12+'January 2026'!$E38</f>
        <v>2056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">
        <f t="shared" si="2"/>
        <v>2056</v>
      </c>
      <c r="P21" s="43">
        <f>+(O21/O33)*100</f>
        <v>1.5277247111403975E-2</v>
      </c>
    </row>
    <row r="22" spans="1:16" ht="12.95" customHeight="1" x14ac:dyDescent="0.2">
      <c r="B22" s="20" t="s">
        <v>29</v>
      </c>
      <c r="C22" s="43">
        <f>+'January 2026'!$E13+'January 2026'!$E39</f>
        <v>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3">
        <f t="shared" si="2"/>
        <v>2</v>
      </c>
      <c r="P22" s="43">
        <f>+(O22/O33)*100</f>
        <v>1.4861135322377407E-5</v>
      </c>
    </row>
    <row r="23" spans="1:16" ht="12.95" customHeight="1" x14ac:dyDescent="0.2">
      <c r="B23" s="4" t="s">
        <v>21</v>
      </c>
      <c r="C23" s="43">
        <f>+'January 2026'!$E14+'January 2026'!$E40</f>
        <v>2048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3">
        <f t="shared" si="2"/>
        <v>2048</v>
      </c>
      <c r="P23" s="43">
        <f>+(O23/O33)*100</f>
        <v>1.5217802570114465E-2</v>
      </c>
    </row>
    <row r="24" spans="1:16" ht="12.95" customHeight="1" x14ac:dyDescent="0.2">
      <c r="B24" s="4" t="s">
        <v>22</v>
      </c>
      <c r="C24" s="43">
        <f>+'January 2026'!$E15+'January 2026'!$E41</f>
        <v>3220779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3">
        <f t="shared" si="2"/>
        <v>3220779</v>
      </c>
      <c r="P24" s="43">
        <f>+(O24/O33)*100</f>
        <v>23.932216281235689</v>
      </c>
    </row>
    <row r="25" spans="1:16" ht="12.95" customHeight="1" x14ac:dyDescent="0.2">
      <c r="B25" s="4" t="s">
        <v>23</v>
      </c>
      <c r="C25" s="43">
        <f>+'January 2026'!$E16+'January 2026'!$E42</f>
        <v>482896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3">
        <f t="shared" si="2"/>
        <v>482896</v>
      </c>
      <c r="P25" s="43">
        <f>+(O25/O33)*100</f>
        <v>3.5881914013173803</v>
      </c>
    </row>
    <row r="26" spans="1:16" ht="12.95" customHeight="1" x14ac:dyDescent="0.2">
      <c r="B26" s="4" t="s">
        <v>24</v>
      </c>
      <c r="C26" s="43">
        <f>+'January 2026'!$E17+'January 2026'!$E43</f>
        <v>6829461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3">
        <f t="shared" si="2"/>
        <v>6829461</v>
      </c>
      <c r="P26" s="43">
        <f>+(O26/O33)*100</f>
        <v>50.746772049949463</v>
      </c>
    </row>
    <row r="27" spans="1:16" ht="12.95" customHeight="1" x14ac:dyDescent="0.2">
      <c r="B27" s="4" t="s">
        <v>25</v>
      </c>
      <c r="C27" s="43">
        <f>+'January 2026'!$E18+'January 2026'!$E44</f>
        <v>11020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3">
        <f t="shared" si="2"/>
        <v>11020</v>
      </c>
      <c r="P27" s="43">
        <f>+(O27/O33)*100</f>
        <v>8.1884855626299519E-2</v>
      </c>
    </row>
    <row r="28" spans="1:16" ht="12.95" customHeight="1" x14ac:dyDescent="0.2">
      <c r="B28" s="20" t="s">
        <v>31</v>
      </c>
      <c r="C28" s="43">
        <f>+'January 2026'!$E19+'January 2026'!$E45</f>
        <v>0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3">
        <f t="shared" si="2"/>
        <v>0</v>
      </c>
      <c r="P28" s="43">
        <f>+(O28/O33)*100</f>
        <v>0</v>
      </c>
    </row>
    <row r="29" spans="1:16" ht="12.95" customHeight="1" x14ac:dyDescent="0.2">
      <c r="A29" s="12"/>
      <c r="B29" s="20" t="s">
        <v>33</v>
      </c>
      <c r="C29" s="43">
        <f>+'January 2026'!$E20+'January 2026'!$E46</f>
        <v>54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3">
        <f t="shared" si="2"/>
        <v>54</v>
      </c>
      <c r="P29" s="43">
        <f>+(O29/O33)*100</f>
        <v>4.0125065370418998E-4</v>
      </c>
    </row>
    <row r="30" spans="1:16" ht="12.95" customHeight="1" x14ac:dyDescent="0.2">
      <c r="B30" s="4" t="s">
        <v>26</v>
      </c>
      <c r="C30" s="43">
        <f>+'January 2026'!$E21+'January 2026'!$E47</f>
        <v>1404118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3">
        <f t="shared" si="2"/>
        <v>1404118</v>
      </c>
      <c r="P30" s="43">
        <f>+(O30/O33)*100</f>
        <v>10.43339380329296</v>
      </c>
    </row>
    <row r="31" spans="1:16" ht="12.95" customHeight="1" x14ac:dyDescent="0.2">
      <c r="B31" s="4" t="s">
        <v>27</v>
      </c>
      <c r="C31" s="43">
        <f>+'January 2026'!$E22+'January 2026'!$E48</f>
        <v>63440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">
        <f t="shared" si="2"/>
        <v>63440</v>
      </c>
      <c r="P31" s="43">
        <f>+(O31/O33)*100</f>
        <v>0.47139521242581139</v>
      </c>
    </row>
    <row r="32" spans="1:16" ht="12.95" customHeight="1" x14ac:dyDescent="0.2">
      <c r="B32" s="27" t="s">
        <v>72</v>
      </c>
      <c r="C32" s="43">
        <f>+'January 2026'!$E23+'January 2026'!$E49</f>
        <v>126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3">
        <f t="shared" si="2"/>
        <v>126</v>
      </c>
      <c r="P32" s="43">
        <f>+(O32/O33)*100</f>
        <v>9.3625152530977661E-4</v>
      </c>
    </row>
    <row r="33" spans="2:16" ht="12.95" customHeight="1" x14ac:dyDescent="0.2">
      <c r="B33" s="48" t="s">
        <v>48</v>
      </c>
      <c r="C33" s="7">
        <f t="shared" ref="C33" si="3">SUM(C15:C32)</f>
        <v>13457922</v>
      </c>
      <c r="D33" s="7">
        <f t="shared" ref="D33:N33" si="4">SUM(D15:D32)</f>
        <v>0</v>
      </c>
      <c r="E33" s="7">
        <f t="shared" si="4"/>
        <v>0</v>
      </c>
      <c r="F33" s="7">
        <f t="shared" si="4"/>
        <v>0</v>
      </c>
      <c r="G33" s="7">
        <f t="shared" si="4"/>
        <v>0</v>
      </c>
      <c r="H33" s="7">
        <f t="shared" si="4"/>
        <v>0</v>
      </c>
      <c r="I33" s="7">
        <f t="shared" si="4"/>
        <v>0</v>
      </c>
      <c r="J33" s="7">
        <f t="shared" si="4"/>
        <v>0</v>
      </c>
      <c r="K33" s="7">
        <f t="shared" si="4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ref="O33:P33" si="5">SUM(O15:O32)</f>
        <v>13457922</v>
      </c>
      <c r="P33" s="7">
        <f t="shared" si="5"/>
        <v>100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" si="6">+(C26/C8)*100</f>
        <v>50.746772049949463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2:16" ht="12.95" customHeight="1" x14ac:dyDescent="0.2">
      <c r="B41" s="45" t="s">
        <v>22</v>
      </c>
      <c r="C41" s="54">
        <f t="shared" ref="C41" si="7">+(C24/C8)*100</f>
        <v>23.932216281235689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2:16" ht="12.95" customHeight="1" x14ac:dyDescent="0.2">
      <c r="B42" s="49" t="s">
        <v>53</v>
      </c>
      <c r="C42" s="55">
        <f t="shared" ref="C42" si="8">100-C40-C41</f>
        <v>25.321011668814847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2:16" ht="12.95" customHeight="1" x14ac:dyDescent="0.2">
      <c r="B43" s="24" t="s">
        <v>54</v>
      </c>
      <c r="C43" s="56">
        <f t="shared" ref="C43:N43" si="9">SUM(C40:C42)</f>
        <v>100</v>
      </c>
      <c r="D43" s="56">
        <f t="shared" si="9"/>
        <v>0</v>
      </c>
      <c r="E43" s="56">
        <f t="shared" si="9"/>
        <v>0</v>
      </c>
      <c r="F43" s="56">
        <f t="shared" si="9"/>
        <v>0</v>
      </c>
      <c r="G43" s="56">
        <f t="shared" si="9"/>
        <v>0</v>
      </c>
      <c r="H43" s="56">
        <f t="shared" si="9"/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6">
        <f t="shared" si="9"/>
        <v>0</v>
      </c>
      <c r="M43" s="56">
        <f t="shared" si="9"/>
        <v>0</v>
      </c>
      <c r="N43" s="56">
        <f t="shared" si="9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2026'!$E$24/'2026'!C8)*100</f>
        <v>83.097472254631882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2:14" ht="12.95" customHeight="1" x14ac:dyDescent="0.2">
      <c r="B51" s="39" t="s">
        <v>57</v>
      </c>
      <c r="C51" s="43">
        <f>+('January 2026'!$E$50/'2026'!C8)*100</f>
        <v>16.902527745368118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2:14" ht="12.95" customHeight="1" x14ac:dyDescent="0.2">
      <c r="B52" s="50" t="s">
        <v>58</v>
      </c>
      <c r="C52" s="57">
        <f>+('January 2026'!$E$73/'2026'!C8)*100</f>
        <v>0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pans="2:14" ht="12.95" customHeight="1" x14ac:dyDescent="0.2">
      <c r="B53" s="24" t="s">
        <v>54</v>
      </c>
      <c r="C53" s="19">
        <f t="shared" ref="C53:N53" si="10">SUM(C50:C52)</f>
        <v>100</v>
      </c>
      <c r="D53" s="19">
        <f t="shared" si="10"/>
        <v>0</v>
      </c>
      <c r="E53" s="19">
        <f t="shared" si="10"/>
        <v>0</v>
      </c>
      <c r="F53" s="19">
        <f t="shared" si="10"/>
        <v>0</v>
      </c>
      <c r="G53" s="19">
        <f t="shared" si="10"/>
        <v>0</v>
      </c>
      <c r="H53" s="19">
        <f t="shared" si="10"/>
        <v>0</v>
      </c>
      <c r="I53" s="19">
        <f t="shared" si="10"/>
        <v>0</v>
      </c>
      <c r="J53" s="19">
        <f t="shared" si="10"/>
        <v>0</v>
      </c>
      <c r="K53" s="19">
        <f t="shared" si="10"/>
        <v>0</v>
      </c>
      <c r="L53" s="19">
        <f t="shared" si="10"/>
        <v>0</v>
      </c>
      <c r="M53" s="19">
        <f t="shared" si="10"/>
        <v>0</v>
      </c>
      <c r="N53" s="19">
        <f t="shared" si="10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Chart 2026</vt:lpstr>
      <vt:lpstr>January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2026-02-24T09:07:57Z</dcterms:modified>
</cp:coreProperties>
</file>