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2B513A8-A2D7-4180-A437-919EFDFD17FC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Chart 2026" sheetId="1" r:id="rId1"/>
    <sheet name="January 2026" sheetId="37" r:id="rId2"/>
    <sheet name="February 2026" sheetId="38" r:id="rId3"/>
    <sheet name="March 2026" sheetId="39" r:id="rId4"/>
    <sheet name="April 2026" sheetId="40" r:id="rId5"/>
    <sheet name="May 2026" sheetId="41" r:id="rId6"/>
    <sheet name="June 2026" sheetId="42" r:id="rId7"/>
    <sheet name="2026" sheetId="2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27" l="1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16" i="27"/>
  <c r="H7" i="27"/>
  <c r="H6" i="27"/>
  <c r="E72" i="42"/>
  <c r="E71" i="42"/>
  <c r="E48" i="42"/>
  <c r="E49" i="42" s="1"/>
  <c r="E79" i="42" s="1"/>
  <c r="E24" i="42"/>
  <c r="E78" i="42" s="1"/>
  <c r="E23" i="42"/>
  <c r="G17" i="27"/>
  <c r="G18" i="27"/>
  <c r="G19" i="27"/>
  <c r="G20" i="27"/>
  <c r="G21" i="27"/>
  <c r="G22" i="27"/>
  <c r="G23" i="27"/>
  <c r="G24" i="27"/>
  <c r="G25" i="27"/>
  <c r="G26" i="27"/>
  <c r="G27" i="27"/>
  <c r="G28" i="27"/>
  <c r="G16" i="27"/>
  <c r="G30" i="27"/>
  <c r="G31" i="27"/>
  <c r="G32" i="27"/>
  <c r="G29" i="27"/>
  <c r="G7" i="27"/>
  <c r="G6" i="27"/>
  <c r="E71" i="41"/>
  <c r="E72" i="41" s="1"/>
  <c r="E48" i="41"/>
  <c r="E49" i="41" s="1"/>
  <c r="E79" i="41" s="1"/>
  <c r="E23" i="41"/>
  <c r="E24" i="41" s="1"/>
  <c r="E78" i="41" s="1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16" i="27"/>
  <c r="F7" i="27"/>
  <c r="F6" i="27"/>
  <c r="E73" i="40"/>
  <c r="E74" i="40" s="1"/>
  <c r="E50" i="40"/>
  <c r="E51" i="40" s="1"/>
  <c r="E81" i="40" s="1"/>
  <c r="E24" i="40"/>
  <c r="E25" i="40" s="1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16" i="27"/>
  <c r="E7" i="27"/>
  <c r="E6" i="27"/>
  <c r="E73" i="39"/>
  <c r="E74" i="39" s="1"/>
  <c r="E50" i="39"/>
  <c r="E51" i="39" s="1"/>
  <c r="E81" i="39" s="1"/>
  <c r="E24" i="39"/>
  <c r="E25" i="39" s="1"/>
  <c r="E80" i="39" s="1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16" i="27"/>
  <c r="D7" i="27"/>
  <c r="E73" i="38"/>
  <c r="E74" i="38" s="1"/>
  <c r="E50" i="38"/>
  <c r="E51" i="38" s="1"/>
  <c r="E81" i="38" s="1"/>
  <c r="E24" i="38"/>
  <c r="E25" i="38" s="1"/>
  <c r="E80" i="38" s="1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K32" i="27" s="1"/>
  <c r="C16" i="27"/>
  <c r="F8" i="27"/>
  <c r="F51" i="27" s="1"/>
  <c r="J8" i="27"/>
  <c r="J33" i="27"/>
  <c r="I8" i="27"/>
  <c r="G33" i="27"/>
  <c r="E73" i="37"/>
  <c r="E50" i="37"/>
  <c r="C7" i="27" s="1"/>
  <c r="E24" i="37"/>
  <c r="C6" i="27" s="1"/>
  <c r="E74" i="37"/>
  <c r="K21" i="27" l="1"/>
  <c r="G8" i="27"/>
  <c r="G41" i="27" s="1"/>
  <c r="G50" i="27"/>
  <c r="G52" i="27"/>
  <c r="G51" i="27"/>
  <c r="G40" i="27"/>
  <c r="E33" i="27"/>
  <c r="K30" i="27"/>
  <c r="F40" i="27"/>
  <c r="F33" i="27"/>
  <c r="K16" i="27"/>
  <c r="K29" i="27"/>
  <c r="K25" i="27"/>
  <c r="K17" i="27"/>
  <c r="H8" i="27"/>
  <c r="K23" i="27"/>
  <c r="F52" i="27"/>
  <c r="F50" i="27"/>
  <c r="F53" i="27" s="1"/>
  <c r="F41" i="27"/>
  <c r="F42" i="27" s="1"/>
  <c r="K27" i="27"/>
  <c r="K19" i="27"/>
  <c r="D33" i="27"/>
  <c r="E80" i="40"/>
  <c r="E8" i="27"/>
  <c r="E40" i="27" s="1"/>
  <c r="D6" i="27"/>
  <c r="D8" i="27" s="1"/>
  <c r="C33" i="27"/>
  <c r="E25" i="37"/>
  <c r="E80" i="37" s="1"/>
  <c r="J53" i="27"/>
  <c r="I43" i="27"/>
  <c r="E51" i="37"/>
  <c r="E81" i="37" s="1"/>
  <c r="C8" i="27"/>
  <c r="C51" i="27" s="1"/>
  <c r="H33" i="27"/>
  <c r="I33" i="27"/>
  <c r="I53" i="27"/>
  <c r="K26" i="27"/>
  <c r="K24" i="27"/>
  <c r="K31" i="27"/>
  <c r="K18" i="27"/>
  <c r="K28" i="27"/>
  <c r="K22" i="27"/>
  <c r="K20" i="27"/>
  <c r="G53" i="27" l="1"/>
  <c r="H52" i="27"/>
  <c r="H51" i="27"/>
  <c r="H40" i="27"/>
  <c r="H50" i="27"/>
  <c r="H41" i="27"/>
  <c r="G42" i="27"/>
  <c r="G43" i="27" s="1"/>
  <c r="E51" i="27"/>
  <c r="E41" i="27"/>
  <c r="E50" i="27"/>
  <c r="E52" i="27"/>
  <c r="D51" i="27"/>
  <c r="D52" i="27"/>
  <c r="D50" i="27"/>
  <c r="D41" i="27"/>
  <c r="D40" i="27"/>
  <c r="C50" i="27"/>
  <c r="C52" i="27"/>
  <c r="C40" i="27"/>
  <c r="C41" i="27"/>
  <c r="F43" i="27"/>
  <c r="J43" i="27"/>
  <c r="K33" i="27"/>
  <c r="L29" i="27" s="1"/>
  <c r="D53" i="27" l="1"/>
  <c r="H53" i="27"/>
  <c r="E53" i="27"/>
  <c r="C53" i="27"/>
  <c r="D42" i="27"/>
  <c r="H42" i="27"/>
  <c r="H43" i="27" s="1"/>
  <c r="C42" i="27"/>
  <c r="C43" i="27" s="1"/>
  <c r="E42" i="27"/>
  <c r="E43" i="27" s="1"/>
  <c r="D43" i="27"/>
  <c r="L30" i="27"/>
  <c r="L24" i="27"/>
  <c r="L26" i="27"/>
  <c r="L25" i="27"/>
  <c r="L31" i="27"/>
  <c r="L17" i="27"/>
  <c r="L22" i="27"/>
  <c r="L16" i="27"/>
  <c r="L23" i="27"/>
  <c r="L27" i="27"/>
  <c r="L18" i="27"/>
  <c r="L20" i="27"/>
  <c r="L28" i="27"/>
  <c r="L32" i="27"/>
  <c r="L21" i="27"/>
  <c r="L19" i="27"/>
  <c r="L33" i="27" l="1"/>
</calcChain>
</file>

<file path=xl/sharedStrings.xml><?xml version="1.0" encoding="utf-8"?>
<sst xmlns="http://schemas.openxmlformats.org/spreadsheetml/2006/main" count="852" uniqueCount="99">
  <si>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</si>
  <si>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</si>
  <si>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</si>
  <si>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</si>
  <si>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</si>
  <si>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</si>
  <si>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</si>
  <si>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</si>
  <si>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</si>
  <si>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</si>
  <si>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</si>
  <si>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</si>
  <si>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</si>
  <si>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</si>
  <si>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</si>
  <si>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</si>
  <si>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</si>
  <si>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</si>
  <si>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</si>
  <si>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</si>
  <si>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</si>
  <si>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</si>
  <si>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</si>
  <si>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</si>
  <si>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</si>
  <si>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</si>
  <si>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</si>
  <si>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PLN</t>
  </si>
  <si>
    <t>643</t>
  </si>
  <si>
    <t>RUB</t>
  </si>
  <si>
    <t>946</t>
  </si>
  <si>
    <t>RON</t>
  </si>
  <si>
    <t>975</t>
  </si>
  <si>
    <t>BGN</t>
  </si>
  <si>
    <t>January</t>
  </si>
  <si>
    <t>February</t>
  </si>
  <si>
    <t>March</t>
  </si>
  <si>
    <t>April</t>
  </si>
  <si>
    <t>May</t>
  </si>
  <si>
    <t>June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</si>
  <si>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</si>
  <si>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</si>
  <si>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</si>
  <si>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</si>
  <si>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</si>
  <si>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</si>
  <si>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</si>
  <si>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</si>
  <si>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</si>
  <si>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</si>
  <si>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</si>
  <si>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</si>
  <si>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</si>
  <si>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</si>
  <si>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</si>
  <si>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</si>
  <si>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</si>
  <si>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Total sale amount</t>
  </si>
  <si>
    <t>Total redemption amount</t>
  </si>
  <si>
    <t>In orignal currency</t>
  </si>
  <si>
    <t>Share</t>
  </si>
  <si>
    <t>In EUR</t>
  </si>
  <si>
    <t>Total in million EUR</t>
  </si>
  <si>
    <t>in million EUR</t>
  </si>
  <si>
    <t>in EUR</t>
  </si>
  <si>
    <t>in EUR and in %</t>
  </si>
  <si>
    <t>other currencies</t>
  </si>
  <si>
    <t>other</t>
  </si>
  <si>
    <t>currencies</t>
  </si>
  <si>
    <t>Turnover of authorised exchange offices in 2026</t>
  </si>
  <si>
    <t>Purchased foreign cash in January 2026</t>
  </si>
  <si>
    <t>Sold foreign cash in January 2026</t>
  </si>
  <si>
    <t>Redeemed cheques denominated in foreign currency in January 2026</t>
  </si>
  <si>
    <t>Total turnover of authorised exchange offices in January 2026</t>
  </si>
  <si>
    <t>Purchased foreign cash in February 2026</t>
  </si>
  <si>
    <t>Sold foreign cash in February 2026</t>
  </si>
  <si>
    <t>Redeemed cheques denominated in foreign currency in February 2026</t>
  </si>
  <si>
    <t>Total turnover of authorised exchange offices in February 2026</t>
  </si>
  <si>
    <t>Purchased foreign cash in March 2026</t>
  </si>
  <si>
    <t>Sold foreign cash in March 2026</t>
  </si>
  <si>
    <t>Redeemed cheques denominated in foreign currency in March 2026</t>
  </si>
  <si>
    <t>Total turnover of authorised exchange offices in March 2026</t>
  </si>
  <si>
    <t>Purchased foreign cash in April 2026</t>
  </si>
  <si>
    <t>Sold foreign cash in April 2026</t>
  </si>
  <si>
    <t>Redeemed cheques denominated in foreign currency in April 2026</t>
  </si>
  <si>
    <t>Total turnover of authorised exchange offices in Apirl 2026</t>
  </si>
  <si>
    <t>Purchased foreign cash in May 2026</t>
  </si>
  <si>
    <t>Sold foreign cash in May 2026</t>
  </si>
  <si>
    <t>Redeemed cheques denominated in foreign currency in May 2026</t>
  </si>
  <si>
    <t>Total turnover of authorised exchange offices in May 2026</t>
  </si>
  <si>
    <t>Purchased foreign cash in June 2026</t>
  </si>
  <si>
    <t>Sold foreign cash in June 2026</t>
  </si>
  <si>
    <t>Redeemed cheques denominated in foreign currency in June 2026</t>
  </si>
  <si>
    <t>Total turnover of authorised exchange offices in June 2026</t>
  </si>
  <si>
    <t>3rd Quarter (1)</t>
  </si>
  <si>
    <t>4th Quarter</t>
  </si>
  <si>
    <t>(1) As of July 2026, turnover data generated by authorized exchange offices is no longer collected on a monthly basis, but on a quarterly basis.</t>
  </si>
  <si>
    <t xml:space="preserve">3rd Quarter </t>
  </si>
  <si>
    <t>3rd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</si>
</sst>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#,##0.00000"/>
    <numFmt numFmtId="166" formatCode="[$-41A]mmm\-yy;@"/>
    <numFmt numFmtId="167" formatCode="#,##0.0"/>
    <numFmt numFmtId="168" formatCode="0.00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4">
    <xf numFmtId="166" fontId="0" fillId="0" borderId="0" xfId="0" applyNumberFormat="1"/>
    <xf numFmtId="166" fontId="0" fillId="2" borderId="0" xfId="0" applyNumberFormat="1" applyFont="1" applyFill="1"/>
    <xf numFmtId="166" fontId="0" fillId="0" borderId="0" xfId="0" applyNumberFormat="1" applyFont="1"/>
    <xf numFmtId="4" fontId="0" fillId="0" borderId="0" xfId="0" applyNumberFormat="1" applyFont="1"/>
    <xf numFmtId="49" fontId="0" fillId="0" borderId="0" xfId="0" applyNumberFormat="1" applyFont="1" applyBorder="1" applyAlignment="1">
      <alignment horizontal="left"/>
    </xf>
    <xf numFmtId="166" fontId="4" fillId="0" borderId="3" xfId="9" applyNumberFormat="1">
      <alignment horizontal="right" vertical="center" wrapText="1"/>
    </xf>
    <xf numFmtId="166" fontId="4" fillId="0" borderId="2" xfId="7" applyNumberFormat="1"/>
    <xf numFmtId="4" fontId="4" fillId="0" borderId="2" xfId="7" applyNumberFormat="1"/>
    <xf numFmtId="166" fontId="4" fillId="0" borderId="3" xfId="9" applyNumberFormat="1" applyAlignment="1">
      <alignment horizontal="left" vertical="center" wrapText="1"/>
    </xf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166" fontId="0" fillId="0" borderId="0" xfId="0" applyNumberFormat="1"/>
    <xf numFmtId="4" fontId="0" fillId="0" borderId="0" xfId="0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3" xfId="9" applyNumberFormat="1">
      <alignment horizontal="right" vertical="center" wrapText="1"/>
    </xf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166" fontId="0" fillId="0" borderId="0" xfId="0" applyNumberFormat="1" applyFon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66" fontId="6" fillId="0" borderId="0" xfId="0" applyNumberFormat="1" applyFont="1"/>
    <xf numFmtId="166" fontId="0" fillId="0" borderId="0" xfId="0" applyNumberFormat="1" applyFont="1"/>
    <xf numFmtId="4" fontId="0" fillId="0" borderId="0" xfId="0" applyNumberFormat="1" applyFont="1"/>
    <xf numFmtId="166" fontId="8" fillId="0" borderId="0" xfId="0" applyNumberFormat="1" applyFont="1"/>
    <xf numFmtId="166" fontId="0" fillId="0" borderId="0" xfId="0" applyNumberFormat="1" applyFont="1"/>
    <xf numFmtId="166" fontId="7" fillId="0" borderId="0" xfId="0" applyNumberFormat="1" applyFont="1"/>
    <xf numFmtId="166" fontId="8" fillId="0" borderId="0" xfId="7" applyNumberFormat="1" applyFont="1" applyBorder="1"/>
    <xf numFmtId="166" fontId="0" fillId="0" borderId="2" xfId="7" applyNumberFormat="1" applyFont="1"/>
    <xf numFmtId="166" fontId="0" fillId="0" borderId="1" xfId="6" applyNumberFormat="1" applyFont="1"/>
    <xf numFmtId="166" fontId="0" fillId="0" borderId="1" xfId="5" applyNumberFormat="1" applyFont="1"/>
    <xf numFmtId="166" fontId="4" fillId="0" borderId="3" xfId="9" applyNumberFormat="1" applyAlignment="1">
      <alignment horizontal="center" vertical="center" wrapText="1"/>
    </xf>
    <xf numFmtId="166" fontId="0" fillId="0" borderId="4" xfId="0" applyNumberFormat="1" applyBorder="1"/>
    <xf numFmtId="166" fontId="0" fillId="0" borderId="4" xfId="0" applyNumberFormat="1" applyFont="1" applyBorder="1"/>
    <xf numFmtId="2" fontId="0" fillId="0" borderId="0" xfId="0" applyNumberFormat="1" applyFont="1"/>
    <xf numFmtId="2" fontId="1" fillId="0" borderId="1" xfId="6" applyNumberFormat="1" applyFont="1"/>
    <xf numFmtId="2" fontId="1" fillId="0" borderId="2" xfId="8" applyNumberFormat="1"/>
    <xf numFmtId="4" fontId="0" fillId="0" borderId="1" xfId="5" applyNumberFormat="1" applyFont="1" applyBorder="1"/>
    <xf numFmtId="2" fontId="0" fillId="2" borderId="0" xfId="0" applyNumberFormat="1" applyFont="1" applyFill="1"/>
    <xf numFmtId="49" fontId="0" fillId="0" borderId="0" xfId="0" applyNumberFormat="1" applyFont="1" applyBorder="1" applyAlignment="1">
      <alignment horizontal="right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  <xf numFmtId="166" fontId="4" fillId="0" borderId="0" xfId="0" applyNumberFormat="1" applyFont="1"/>
    <xf numFmtId="4" fontId="4" fillId="0" borderId="0" xfId="0" applyNumberFormat="1" applyFont="1"/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</a:t>
            </a:r>
          </a:p>
          <a:p>
            <a:pPr>
              <a:defRPr sz="1000"/>
            </a:pPr>
            <a:r>
              <a:rPr lang="hr-HR" sz="1000"/>
              <a:t>2026</a:t>
            </a:r>
          </a:p>
        </c:rich>
      </c:tx>
      <c:layout>
        <c:manualLayout>
          <c:xMode val="edge"/>
          <c:yMode val="edge"/>
          <c:x val="0.19956278760630636"/>
          <c:y val="2.74912710440021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'2026'!$C$5:$J$5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3rd Quarter (1)</c:v>
                </c:pt>
                <c:pt idx="7">
                  <c:v>4th Quarter</c:v>
                </c:pt>
              </c:strCache>
            </c:strRef>
          </c:cat>
          <c:val>
            <c:numRef>
              <c:f>'2026'!$C$6:$J$6</c:f>
              <c:numCache>
                <c:formatCode>#,##0.00</c:formatCode>
                <c:ptCount val="8"/>
                <c:pt idx="0">
                  <c:v>11183193</c:v>
                </c:pt>
                <c:pt idx="1">
                  <c:v>11550188</c:v>
                </c:pt>
                <c:pt idx="2">
                  <c:v>12527536</c:v>
                </c:pt>
                <c:pt idx="3">
                  <c:v>11608388</c:v>
                </c:pt>
                <c:pt idx="4">
                  <c:v>13016150</c:v>
                </c:pt>
                <c:pt idx="5">
                  <c:v>14973613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2-4B8C-A1D4-160A30CCD038}"/>
            </c:ext>
          </c:extLst>
        </c:ser>
        <c:ser>
          <c:idx val="1"/>
          <c:order val="1"/>
          <c:tx>
            <c:strRef>
              <c:f>'2026'!$B$7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'2026'!$C$5:$J$5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3rd Quarter (1)</c:v>
                </c:pt>
                <c:pt idx="7">
                  <c:v>4th Quarter</c:v>
                </c:pt>
              </c:strCache>
            </c:strRef>
          </c:cat>
          <c:val>
            <c:numRef>
              <c:f>'2026'!$C$7:$J$7</c:f>
              <c:numCache>
                <c:formatCode>#,##0.00</c:formatCode>
                <c:ptCount val="8"/>
                <c:pt idx="0">
                  <c:v>2274729</c:v>
                </c:pt>
                <c:pt idx="1">
                  <c:v>2182262</c:v>
                </c:pt>
                <c:pt idx="2">
                  <c:v>2149815</c:v>
                </c:pt>
                <c:pt idx="3">
                  <c:v>2337661</c:v>
                </c:pt>
                <c:pt idx="4">
                  <c:v>2125406</c:v>
                </c:pt>
                <c:pt idx="5">
                  <c:v>2916365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2-4B8C-A1D4-160A30CC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67339344"/>
        <c:axId val="655641392"/>
      </c:barChart>
      <c:catAx>
        <c:axId val="7673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55641392"/>
        <c:crosses val="autoZero"/>
        <c:auto val="1"/>
        <c:lblAlgn val="ctr"/>
        <c:lblOffset val="100"/>
        <c:noMultiLvlLbl val="1"/>
      </c:catAx>
      <c:valAx>
        <c:axId val="6556413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7673393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EUR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February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C0-46D6-860D-1C158D710D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C0-46D6-860D-1C158D710D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4C0-46D6-860D-1C158D710D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C0-46D6-860D-1C158D710D66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0-46D6-860D-1C158D710D66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0-46D6-860D-1C158D710D66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0-46D6-860D-1C158D710D66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C0-46D6-860D-1C158D710D6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'2026'!$D$40:$D$42</c:f>
              <c:numCache>
                <c:formatCode>0.00</c:formatCode>
                <c:ptCount val="3"/>
                <c:pt idx="0">
                  <c:v>53.943076435741624</c:v>
                </c:pt>
                <c:pt idx="1">
                  <c:v>21.025323230741783</c:v>
                </c:pt>
                <c:pt idx="2">
                  <c:v>25.031600333516593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C0-46D6-860D-1C158D710D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March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CA-47D3-A905-F7A4AE6B70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CA-47D3-A905-F7A4AE6B70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4CA-47D3-A905-F7A4AE6B7089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A-47D3-A905-F7A4AE6B7089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A-47D3-A905-F7A4AE6B7089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A-47D3-A905-F7A4AE6B708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'2026'!$E$50:$E$52</c:f>
              <c:numCache>
                <c:formatCode>#,##0.00</c:formatCode>
                <c:ptCount val="3"/>
                <c:pt idx="0">
                  <c:v>85.352840577294913</c:v>
                </c:pt>
                <c:pt idx="1">
                  <c:v>14.647159422705091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CA-47D3-A905-F7A4AE6B70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March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32-4A65-B7EA-13C67F21E7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32-4A65-B7EA-13C67F21E7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32-4A65-B7EA-13C67F21E7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32-4A65-B7EA-13C67F21E7B2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2-4A65-B7EA-13C67F21E7B2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2-4A65-B7EA-13C67F21E7B2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2-4A65-B7EA-13C67F21E7B2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2-4A65-B7EA-13C67F21E7B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'2026'!$E$40:$E$42</c:f>
              <c:numCache>
                <c:formatCode>0.00</c:formatCode>
                <c:ptCount val="3"/>
                <c:pt idx="0">
                  <c:v>56.714437094268575</c:v>
                </c:pt>
                <c:pt idx="1">
                  <c:v>16.659361760851805</c:v>
                </c:pt>
                <c:pt idx="2">
                  <c:v>26.626201144879619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32-4A65-B7EA-13C67F21E7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April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E0-44E9-8FB4-6FF1BCBDCA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E0-44E9-8FB4-6FF1BCBDCA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E0-44E9-8FB4-6FF1BCBDCA03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E0-44E9-8FB4-6FF1BCBDCA03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E0-44E9-8FB4-6FF1BCBDCA03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E0-44E9-8FB4-6FF1BCBDCA0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'2026'!$F$50:$F$52</c:f>
              <c:numCache>
                <c:formatCode>#,##0.00</c:formatCode>
                <c:ptCount val="3"/>
                <c:pt idx="0">
                  <c:v>83.237825996452472</c:v>
                </c:pt>
                <c:pt idx="1">
                  <c:v>16.762174003547528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E0-44E9-8FB4-6FF1BCBDCA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April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60-4EDB-9B4A-4479C3992C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60-4EDB-9B4A-4479C3992C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D60-4EDB-9B4A-4479C3992C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60-4EDB-9B4A-4479C3992C70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60-4EDB-9B4A-4479C3992C70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0-4EDB-9B4A-4479C3992C70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60-4EDB-9B4A-4479C3992C70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60-4EDB-9B4A-4479C3992C7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'2026'!$F$40:$F$42</c:f>
              <c:numCache>
                <c:formatCode>0.00</c:formatCode>
                <c:ptCount val="3"/>
                <c:pt idx="0">
                  <c:v>47.205190516683253</c:v>
                </c:pt>
                <c:pt idx="1">
                  <c:v>21.113578476599358</c:v>
                </c:pt>
                <c:pt idx="2">
                  <c:v>31.68123100671739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60-4EDB-9B4A-4479C3992C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May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7-4B6A-BCDE-5B642A150E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757-4B6A-BCDE-5B642A150E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757-4B6A-BCDE-5B642A150E9A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57-4B6A-BCDE-5B642A150E9A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57-4B6A-BCDE-5B642A150E9A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57-4B6A-BCDE-5B642A150E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'2026'!$G$50:$G$52</c:f>
              <c:numCache>
                <c:formatCode>#,##0.00</c:formatCode>
                <c:ptCount val="3"/>
                <c:pt idx="0">
                  <c:v>85.963093885463294</c:v>
                </c:pt>
                <c:pt idx="1">
                  <c:v>14.036906114536709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57-4B6A-BCDE-5B642A150E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May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AE-4EF6-BB99-4EC87AF5D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AE-4EF6-BB99-4EC87AF5D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AE-4EF6-BB99-4EC87AF5D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AE-4EF6-BB99-4EC87AF5D508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E-4EF6-BB99-4EC87AF5D508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E-4EF6-BB99-4EC87AF5D508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E-4EF6-BB99-4EC87AF5D508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E-4EF6-BB99-4EC87AF5D50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'2026'!$G$40:$G$42</c:f>
              <c:numCache>
                <c:formatCode>0.00</c:formatCode>
                <c:ptCount val="3"/>
                <c:pt idx="0">
                  <c:v>54.293647231499854</c:v>
                </c:pt>
                <c:pt idx="1">
                  <c:v>15.998085005266303</c:v>
                </c:pt>
                <c:pt idx="2">
                  <c:v>29.708267763233842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AE-4EF6-BB99-4EC87AF5D5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June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5F-4542-BCFA-2F13E5F6D4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5F-4542-BCFA-2F13E5F6D47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5F-4542-BCFA-2F13E5F6D471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5F-4542-BCFA-2F13E5F6D471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F-4542-BCFA-2F13E5F6D47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F-4542-BCFA-2F13E5F6D4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'2026'!$H$50:$H$52</c:f>
              <c:numCache>
                <c:formatCode>#,##0.00</c:formatCode>
                <c:ptCount val="3"/>
                <c:pt idx="0">
                  <c:v>83.698330987327097</c:v>
                </c:pt>
                <c:pt idx="1">
                  <c:v>16.301669012672907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5F-4542-BCFA-2F13E5F6D4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June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D9-4D55-B950-90D25EE7B9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D9-4D55-B950-90D25EE7B9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D9-4D55-B950-90D25EE7B95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D9-4D55-B950-90D25EE7B954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9-4D55-B950-90D25EE7B954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9-4D55-B950-90D25EE7B954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9-4D55-B950-90D25EE7B954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D9-4D55-B950-90D25EE7B9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'2026'!$H$40:$H$42</c:f>
              <c:numCache>
                <c:formatCode>0.00</c:formatCode>
                <c:ptCount val="3"/>
                <c:pt idx="0">
                  <c:v>57.088046726496813</c:v>
                </c:pt>
                <c:pt idx="1">
                  <c:v>15.022405281884641</c:v>
                </c:pt>
                <c:pt idx="2">
                  <c:v>27.889547991618546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9-4D55-B950-90D25EE7B9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2026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'2026'!$B$6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'2026'!$C$5:$J$5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3rd Quarter (1)</c:v>
                </c:pt>
                <c:pt idx="7">
                  <c:v>4th Quarter</c:v>
                </c:pt>
              </c:strCache>
            </c:strRef>
          </c:cat>
          <c:val>
            <c:numRef>
              <c:f>'2026'!$C$6:$J$6</c:f>
              <c:numCache>
                <c:formatCode>#,##0.00</c:formatCode>
                <c:ptCount val="8"/>
                <c:pt idx="0">
                  <c:v>11183193</c:v>
                </c:pt>
                <c:pt idx="1">
                  <c:v>11550188</c:v>
                </c:pt>
                <c:pt idx="2">
                  <c:v>12527536</c:v>
                </c:pt>
                <c:pt idx="3">
                  <c:v>11608388</c:v>
                </c:pt>
                <c:pt idx="4">
                  <c:v>13016150</c:v>
                </c:pt>
                <c:pt idx="5">
                  <c:v>14973613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43A-A8A2-20CA3F7A5AC8}"/>
            </c:ext>
          </c:extLst>
        </c:ser>
        <c:ser>
          <c:idx val="1"/>
          <c:order val="1"/>
          <c:tx>
            <c:strRef>
              <c:f>'2026'!$B$7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'2026'!$C$5:$J$5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3rd Quarter (1)</c:v>
                </c:pt>
                <c:pt idx="7">
                  <c:v>4th Quarter</c:v>
                </c:pt>
              </c:strCache>
            </c:strRef>
          </c:cat>
          <c:val>
            <c:numRef>
              <c:f>'2026'!$C$7:$J$7</c:f>
              <c:numCache>
                <c:formatCode>#,##0.00</c:formatCode>
                <c:ptCount val="8"/>
                <c:pt idx="0">
                  <c:v>2274729</c:v>
                </c:pt>
                <c:pt idx="1">
                  <c:v>2182262</c:v>
                </c:pt>
                <c:pt idx="2">
                  <c:v>2149815</c:v>
                </c:pt>
                <c:pt idx="3">
                  <c:v>2337661</c:v>
                </c:pt>
                <c:pt idx="4">
                  <c:v>2125406</c:v>
                </c:pt>
                <c:pt idx="5">
                  <c:v>2916365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7-443A-A8A2-20CA3F7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5644752"/>
        <c:axId val="699254288"/>
      </c:barChart>
      <c:catAx>
        <c:axId val="6556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699254288"/>
        <c:crosses val="autoZero"/>
        <c:auto val="1"/>
        <c:lblAlgn val="ctr"/>
        <c:lblOffset val="100"/>
        <c:noMultiLvlLbl val="1"/>
      </c:catAx>
      <c:valAx>
        <c:axId val="6992542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655644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2026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'2023'!#REF!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'2026'!$C$39:$J$39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3rd Quarter</c:v>
                </c:pt>
                <c:pt idx="7">
                  <c:v>4th Quarter</c:v>
                </c:pt>
              </c:strCache>
            </c:strRef>
          </c:cat>
          <c:val>
            <c:numRef>
              <c:f>'2023'!#REF!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C-4885-8EFC-A3DF5E9DA086}"/>
            </c:ext>
          </c:extLst>
        </c:ser>
        <c:ser>
          <c:idx val="1"/>
          <c:order val="1"/>
          <c:tx>
            <c:strRef>
              <c:f>'2026'!$B$40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'2026'!$C$39:$J$39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3rd Quarter</c:v>
                </c:pt>
                <c:pt idx="7">
                  <c:v>4th Quarter</c:v>
                </c:pt>
              </c:strCache>
            </c:strRef>
          </c:cat>
          <c:val>
            <c:numRef>
              <c:f>'2026'!$C$40:$J$40</c:f>
              <c:numCache>
                <c:formatCode>0.00</c:formatCode>
                <c:ptCount val="8"/>
                <c:pt idx="0">
                  <c:v>50.746772049949463</c:v>
                </c:pt>
                <c:pt idx="1">
                  <c:v>53.943076435741624</c:v>
                </c:pt>
                <c:pt idx="2">
                  <c:v>56.714437094268575</c:v>
                </c:pt>
                <c:pt idx="3">
                  <c:v>47.205190516683253</c:v>
                </c:pt>
                <c:pt idx="4">
                  <c:v>54.293647231499854</c:v>
                </c:pt>
                <c:pt idx="5">
                  <c:v>57.088046726496813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C-4885-8EFC-A3DF5E9DA086}"/>
            </c:ext>
          </c:extLst>
        </c:ser>
        <c:ser>
          <c:idx val="2"/>
          <c:order val="2"/>
          <c:tx>
            <c:strRef>
              <c:f>'2026'!$B$41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'2026'!$C$39:$J$39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3rd Quarter</c:v>
                </c:pt>
                <c:pt idx="7">
                  <c:v>4th Quarter</c:v>
                </c:pt>
              </c:strCache>
            </c:strRef>
          </c:cat>
          <c:val>
            <c:numRef>
              <c:f>'2026'!$C$41:$J$41</c:f>
              <c:numCache>
                <c:formatCode>0.00</c:formatCode>
                <c:ptCount val="8"/>
                <c:pt idx="0">
                  <c:v>23.932216281235689</c:v>
                </c:pt>
                <c:pt idx="1">
                  <c:v>21.025323230741783</c:v>
                </c:pt>
                <c:pt idx="2">
                  <c:v>16.659361760851805</c:v>
                </c:pt>
                <c:pt idx="3">
                  <c:v>21.113578476599358</c:v>
                </c:pt>
                <c:pt idx="4">
                  <c:v>15.998085005266303</c:v>
                </c:pt>
                <c:pt idx="5">
                  <c:v>15.022405281884641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C-4885-8EFC-A3DF5E9DA086}"/>
            </c:ext>
          </c:extLst>
        </c:ser>
        <c:ser>
          <c:idx val="3"/>
          <c:order val="3"/>
          <c:tx>
            <c:strRef>
              <c:f>'2026'!$B$42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'2026'!$C$39:$J$39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3rd Quarter</c:v>
                </c:pt>
                <c:pt idx="7">
                  <c:v>4th Quarter</c:v>
                </c:pt>
              </c:strCache>
            </c:strRef>
          </c:cat>
          <c:val>
            <c:numRef>
              <c:f>'2026'!$C$42:$J$42</c:f>
              <c:numCache>
                <c:formatCode>0.00</c:formatCode>
                <c:ptCount val="8"/>
                <c:pt idx="0">
                  <c:v>25.321011668814847</c:v>
                </c:pt>
                <c:pt idx="1">
                  <c:v>25.031600333516593</c:v>
                </c:pt>
                <c:pt idx="2">
                  <c:v>26.626201144879619</c:v>
                </c:pt>
                <c:pt idx="3">
                  <c:v>31.68123100671739</c:v>
                </c:pt>
                <c:pt idx="4">
                  <c:v>29.708267763233842</c:v>
                </c:pt>
                <c:pt idx="5">
                  <c:v>27.889547991618546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C-4885-8EFC-A3DF5E9D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6337872"/>
        <c:axId val="816338432"/>
      </c:barChart>
      <c:catAx>
        <c:axId val="81633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16338432"/>
        <c:crosses val="autoZero"/>
        <c:auto val="1"/>
        <c:lblAlgn val="ctr"/>
        <c:lblOffset val="100"/>
        <c:noMultiLvlLbl val="1"/>
      </c:catAx>
      <c:valAx>
        <c:axId val="8163384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16337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</a:t>
            </a:r>
            <a:r>
              <a:rPr lang="hr-HR" sz="1000" baseline="0"/>
              <a:t> </a:t>
            </a:r>
            <a:r>
              <a:rPr lang="hr-HR" sz="1000"/>
              <a:t>2026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491210723434849E-2"/>
          <c:y val="0.14263022081777185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1947959580146819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2026'!$E$80</c:f>
              <c:numCache>
                <c:formatCode>#,##0.00</c:formatCode>
                <c:ptCount val="1"/>
                <c:pt idx="0">
                  <c:v>11.183192999999999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1-40D5-A593-CAEF7236455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2026'!$E$80</c:f>
              <c:numCache>
                <c:formatCode>#,##0.00</c:formatCode>
                <c:ptCount val="1"/>
                <c:pt idx="0">
                  <c:v>11.550188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1-40D5-A593-CAEF7236455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2026'!$E$80</c:f>
              <c:numCache>
                <c:formatCode>#,##0.00</c:formatCode>
                <c:ptCount val="1"/>
                <c:pt idx="0">
                  <c:v>12.527536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A1-40D5-A593-CAEF7236455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2026'!$E$80</c:f>
              <c:numCache>
                <c:formatCode>#,##0.00</c:formatCode>
                <c:ptCount val="1"/>
                <c:pt idx="0">
                  <c:v>11.608388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A1-40D5-A593-CAEF7236455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2026'!$E$78</c:f>
              <c:numCache>
                <c:formatCode>#,##0.00</c:formatCode>
                <c:ptCount val="1"/>
                <c:pt idx="0">
                  <c:v>13.01615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A1-40D5-A593-CAEF72364558}"/>
            </c:ext>
          </c:extLst>
        </c:ser>
        <c:ser>
          <c:idx val="4"/>
          <c:order val="5"/>
          <c:tx>
            <c:v>June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2026'!$E$78</c:f>
              <c:numCache>
                <c:formatCode>#,##0.00</c:formatCode>
                <c:ptCount val="1"/>
                <c:pt idx="0">
                  <c:v>14.973613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A1-40D5-A593-CAEF72364558}"/>
            </c:ext>
          </c:extLst>
        </c:ser>
        <c:ser>
          <c:idx val="5"/>
          <c:order val="6"/>
          <c:tx>
            <c:v>July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E4A1-40D5-A593-CAEF72364558}"/>
            </c:ext>
          </c:extLst>
        </c:ser>
        <c:ser>
          <c:idx val="6"/>
          <c:order val="7"/>
          <c:tx>
            <c:v>August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E4A1-40D5-A593-CAEF7236455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E4A1-40D5-A593-CAEF72364558}"/>
            </c:ext>
          </c:extLst>
        </c:ser>
        <c:ser>
          <c:idx val="8"/>
          <c:order val="9"/>
          <c:tx>
            <c:v>October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E4A1-40D5-A593-CAEF7236455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E4A1-40D5-A593-CAEF7236455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E4A1-40D5-A593-CAEF723645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09286336"/>
        <c:axId val="609286896"/>
      </c:barChart>
      <c:catAx>
        <c:axId val="609286336"/>
        <c:scaling>
          <c:orientation val="minMax"/>
        </c:scaling>
        <c:delete val="1"/>
        <c:axPos val="b"/>
        <c:majorTickMark val="none"/>
        <c:minorTickMark val="none"/>
        <c:tickLblPos val="none"/>
        <c:crossAx val="609286896"/>
        <c:crosses val="autoZero"/>
        <c:auto val="1"/>
        <c:lblAlgn val="ctr"/>
        <c:lblOffset val="100"/>
        <c:noMultiLvlLbl val="0"/>
      </c:catAx>
      <c:valAx>
        <c:axId val="609286896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609286336"/>
        <c:crosses val="autoZero"/>
        <c:crossBetween val="between"/>
        <c:majorUnit val="10"/>
        <c:min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9735442069"/>
          <c:y val="0.89689619353256245"/>
          <c:w val="0.82513591115946061"/>
          <c:h val="9.90076158312020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</a:t>
            </a:r>
            <a:r>
              <a:rPr lang="hr-HR" sz="1000" b="1" i="0" u="none" strike="noStrike" baseline="0">
                <a:effectLst/>
              </a:rPr>
              <a:t>in 2026</a:t>
            </a:r>
            <a:endParaRPr lang="hr-HR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4407641722412792E-2"/>
                  <c:y val="-1.9292637716772674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2026'!$E$81</c:f>
              <c:numCache>
                <c:formatCode>#,##0.00</c:formatCode>
                <c:ptCount val="1"/>
                <c:pt idx="0">
                  <c:v>2.2747289999999998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0-4227-A998-E15E02A4EB6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2026'!$E$81</c:f>
              <c:numCache>
                <c:formatCode>#,##0.00</c:formatCode>
                <c:ptCount val="1"/>
                <c:pt idx="0">
                  <c:v>2.1822620000000001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0-4227-A998-E15E02A4EB68}"/>
            </c:ext>
          </c:extLst>
        </c:ser>
        <c:ser>
          <c:idx val="1"/>
          <c:order val="2"/>
          <c:tx>
            <c:v>March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2026'!$E$81</c:f>
              <c:numCache>
                <c:formatCode>#,##0.00</c:formatCode>
                <c:ptCount val="1"/>
                <c:pt idx="0">
                  <c:v>2.1498149999999998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80-4227-A998-E15E02A4EB6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2026'!$E$81</c:f>
              <c:numCache>
                <c:formatCode>#,##0.00</c:formatCode>
                <c:ptCount val="1"/>
                <c:pt idx="0">
                  <c:v>2.3376610000000002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80-4227-A998-E15E02A4EB68}"/>
            </c:ext>
          </c:extLst>
        </c:ser>
        <c:ser>
          <c:idx val="3"/>
          <c:order val="4"/>
          <c:tx>
            <c:v>May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2026'!$E$79</c:f>
              <c:numCache>
                <c:formatCode>#,##0.00</c:formatCode>
                <c:ptCount val="1"/>
                <c:pt idx="0">
                  <c:v>2.1254059999999999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80-4227-A998-E15E02A4EB68}"/>
            </c:ext>
          </c:extLst>
        </c:ser>
        <c:ser>
          <c:idx val="4"/>
          <c:order val="5"/>
          <c:tx>
            <c:v>June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2026'!$E$79</c:f>
              <c:numCache>
                <c:formatCode>#,##0.00</c:formatCode>
                <c:ptCount val="1"/>
                <c:pt idx="0">
                  <c:v>2.9163649999999999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80-4227-A998-E15E02A4EB68}"/>
            </c:ext>
          </c:extLst>
        </c:ser>
        <c:ser>
          <c:idx val="5"/>
          <c:order val="6"/>
          <c:tx>
            <c:v>July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0580-4227-A998-E15E02A4EB68}"/>
            </c:ext>
          </c:extLst>
        </c:ser>
        <c:ser>
          <c:idx val="6"/>
          <c:order val="7"/>
          <c:tx>
            <c:v>August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0580-4227-A998-E15E02A4EB6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0580-4227-A998-E15E02A4EB68}"/>
            </c:ext>
          </c:extLst>
        </c:ser>
        <c:ser>
          <c:idx val="8"/>
          <c:order val="9"/>
          <c:tx>
            <c:v>October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0580-4227-A998-E15E02A4EB6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0580-4227-A998-E15E02A4EB6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0580-4227-A998-E15E02A4EB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1334208"/>
        <c:axId val="524212272"/>
      </c:barChart>
      <c:catAx>
        <c:axId val="851334208"/>
        <c:scaling>
          <c:orientation val="minMax"/>
        </c:scaling>
        <c:delete val="1"/>
        <c:axPos val="b"/>
        <c:majorTickMark val="none"/>
        <c:minorTickMark val="none"/>
        <c:tickLblPos val="none"/>
        <c:crossAx val="524212272"/>
        <c:crosses val="autoZero"/>
        <c:auto val="1"/>
        <c:lblAlgn val="ctr"/>
        <c:lblOffset val="100"/>
        <c:noMultiLvlLbl val="0"/>
      </c:catAx>
      <c:valAx>
        <c:axId val="52421227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5133420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2026</a:t>
            </a: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9-44EF-8CD7-1715CDB51D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9-44EF-8CD7-1715CDB51D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9-44EF-8CD7-1715CDB51D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9-44EF-8CD7-1715CDB51D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9-44EF-8CD7-1715CDB51D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9-44EF-8CD7-1715CDB51D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99-44EF-8CD7-1715CDB51D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99-44EF-8CD7-1715CDB51D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99-44EF-8CD7-1715CDB51D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99-44EF-8CD7-1715CDB51D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99-44EF-8CD7-1715CDB51D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99-44EF-8CD7-1715CDB51D6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99-44EF-8CD7-1715CDB51D6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99-44EF-8CD7-1715CDB51D6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99-44EF-8CD7-1715CDB51D6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99-44EF-8CD7-1715CDB51D6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99-44EF-8CD7-1715CDB51D6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99-44EF-8CD7-1715CDB51D62}"/>
              </c:ext>
            </c:extLst>
          </c:dPt>
          <c:dLbls>
            <c:dLbl>
              <c:idx val="0"/>
              <c:layout>
                <c:manualLayout>
                  <c:x val="3.9688504357678301E-3"/>
                  <c:y val="-3.886027996095054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9-44EF-8CD7-1715CDB51D62}"/>
                </c:ext>
              </c:extLst>
            </c:dLbl>
            <c:dLbl>
              <c:idx val="1"/>
              <c:layout>
                <c:manualLayout>
                  <c:x val="-2.5328881974720353E-3"/>
                  <c:y val="-5.31890655132910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9-44EF-8CD7-1715CDB51D62}"/>
                </c:ext>
              </c:extLst>
            </c:dLbl>
            <c:dLbl>
              <c:idx val="2"/>
              <c:layout>
                <c:manualLayout>
                  <c:x val="-6.9131324900816036E-3"/>
                  <c:y val="-2.650377952076539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9-44EF-8CD7-1715CDB51D62}"/>
                </c:ext>
              </c:extLst>
            </c:dLbl>
            <c:dLbl>
              <c:idx val="3"/>
              <c:layout>
                <c:manualLayout>
                  <c:x val="-4.3254166435109983E-3"/>
                  <c:y val="2.38850373797879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9-44EF-8CD7-1715CDB51D62}"/>
                </c:ext>
              </c:extLst>
            </c:dLbl>
            <c:dLbl>
              <c:idx val="4"/>
              <c:layout>
                <c:manualLayout>
                  <c:x val="-2.0849425745646702E-2"/>
                  <c:y val="9.3408726690558629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9-44EF-8CD7-1715CDB51D62}"/>
                </c:ext>
              </c:extLst>
            </c:dLbl>
            <c:dLbl>
              <c:idx val="5"/>
              <c:layout>
                <c:manualLayout>
                  <c:x val="-6.4194971595921838E-3"/>
                  <c:y val="1.508804501871770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9-44EF-8CD7-1715CDB51D62}"/>
                </c:ext>
              </c:extLst>
            </c:dLbl>
            <c:dLbl>
              <c:idx val="6"/>
              <c:layout>
                <c:manualLayout>
                  <c:x val="-3.7500247097398236E-2"/>
                  <c:y val="6.557592354998538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9-44EF-8CD7-1715CDB51D62}"/>
                </c:ext>
              </c:extLst>
            </c:dLbl>
            <c:dLbl>
              <c:idx val="7"/>
              <c:layout>
                <c:manualLayout>
                  <c:x val="-4.6991957492533931E-2"/>
                  <c:y val="0.1161925822011813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9-44EF-8CD7-1715CDB51D62}"/>
                </c:ext>
              </c:extLst>
            </c:dLbl>
            <c:dLbl>
              <c:idx val="8"/>
              <c:layout>
                <c:manualLayout>
                  <c:x val="-6.7747392982583171E-2"/>
                  <c:y val="0.1618897124496503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9-44EF-8CD7-1715CDB51D62}"/>
                </c:ext>
              </c:extLst>
            </c:dLbl>
            <c:dLbl>
              <c:idx val="9"/>
              <c:layout>
                <c:manualLayout>
                  <c:x val="-7.7553896138529699E-2"/>
                  <c:y val="4.478800012143038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9-44EF-8CD7-1715CDB51D62}"/>
                </c:ext>
              </c:extLst>
            </c:dLbl>
            <c:dLbl>
              <c:idx val="10"/>
              <c:layout>
                <c:manualLayout>
                  <c:x val="4.9837214098985916E-3"/>
                  <c:y val="1.92291407362196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9-44EF-8CD7-1715CDB51D62}"/>
                </c:ext>
              </c:extLst>
            </c:dLbl>
            <c:dLbl>
              <c:idx val="11"/>
              <c:layout>
                <c:manualLayout>
                  <c:x val="-3.0953751199587935E-2"/>
                  <c:y val="5.305261610582342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99-44EF-8CD7-1715CDB51D62}"/>
                </c:ext>
              </c:extLst>
            </c:dLbl>
            <c:dLbl>
              <c:idx val="12"/>
              <c:layout>
                <c:manualLayout>
                  <c:x val="-9.0410793363542005E-2"/>
                  <c:y val="-0.1278492601534177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99-44EF-8CD7-1715CDB51D62}"/>
                </c:ext>
              </c:extLst>
            </c:dLbl>
            <c:dLbl>
              <c:idx val="13"/>
              <c:layout>
                <c:manualLayout>
                  <c:x val="-3.5992300258585096E-2"/>
                  <c:y val="-7.702936538243385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99-44EF-8CD7-1715CDB51D62}"/>
                </c:ext>
              </c:extLst>
            </c:dLbl>
            <c:dLbl>
              <c:idx val="14"/>
              <c:layout>
                <c:manualLayout>
                  <c:x val="-1.024158106529012E-2"/>
                  <c:y val="-3.15603964382550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99-44EF-8CD7-1715CDB51D62}"/>
                </c:ext>
              </c:extLst>
            </c:dLbl>
            <c:dLbl>
              <c:idx val="15"/>
              <c:layout>
                <c:manualLayout>
                  <c:x val="-3.2051050135968838E-2"/>
                  <c:y val="-6.618083860463704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99-44EF-8CD7-1715CDB51D62}"/>
                </c:ext>
              </c:extLst>
            </c:dLbl>
            <c:dLbl>
              <c:idx val="16"/>
              <c:layout>
                <c:manualLayout>
                  <c:x val="-2.6381610135133456E-2"/>
                  <c:y val="-0.1101530182640887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99-44EF-8CD7-1715CDB51D62}"/>
                </c:ext>
              </c:extLst>
            </c:dLbl>
            <c:dLbl>
              <c:idx val="17"/>
              <c:layout>
                <c:manualLayout>
                  <c:x val="-4.2132903713323754E-2"/>
                  <c:y val="-6.27219899244734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66653115161559"/>
                      <c:h val="7.69865451936734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0099-44EF-8CD7-1715CDB51D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'2026'!$B$16:$B$32</c:f>
              <c:strCache>
                <c:ptCount val="17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BAM</c:v>
                </c:pt>
                <c:pt idx="15">
                  <c:v>PLN</c:v>
                </c:pt>
                <c:pt idx="16">
                  <c:v>other currencies</c:v>
                </c:pt>
              </c:strCache>
            </c:strRef>
          </c:cat>
          <c:val>
            <c:numRef>
              <c:f>'2026'!$L$16:$L$32</c:f>
              <c:numCache>
                <c:formatCode>#,##0.00</c:formatCode>
                <c:ptCount val="17"/>
                <c:pt idx="0">
                  <c:v>3.6776259017195425</c:v>
                </c:pt>
                <c:pt idx="1">
                  <c:v>2.6439589591124126</c:v>
                </c:pt>
                <c:pt idx="2">
                  <c:v>0.41234505137089372</c:v>
                </c:pt>
                <c:pt idx="3">
                  <c:v>8.1590178842646535E-2</c:v>
                </c:pt>
                <c:pt idx="4">
                  <c:v>5.8243213717262012</c:v>
                </c:pt>
                <c:pt idx="5">
                  <c:v>0.10413724753687457</c:v>
                </c:pt>
                <c:pt idx="6">
                  <c:v>1.5372796736509903E-2</c:v>
                </c:pt>
                <c:pt idx="7">
                  <c:v>1.3596674811615144E-3</c:v>
                </c:pt>
                <c:pt idx="8">
                  <c:v>2.1651128863926235E-2</c:v>
                </c:pt>
                <c:pt idx="9">
                  <c:v>18.692724288744209</c:v>
                </c:pt>
                <c:pt idx="10">
                  <c:v>4.5065469564991494</c:v>
                </c:pt>
                <c:pt idx="11">
                  <c:v>53.552152680032918</c:v>
                </c:pt>
                <c:pt idx="12">
                  <c:v>0.16822733532231976</c:v>
                </c:pt>
                <c:pt idx="13">
                  <c:v>4.1983110138513642E-3</c:v>
                </c:pt>
                <c:pt idx="14">
                  <c:v>9.766145972550115</c:v>
                </c:pt>
                <c:pt idx="15">
                  <c:v>0.48502423067019951</c:v>
                </c:pt>
                <c:pt idx="16">
                  <c:v>4.261792177706919E-2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0099-44EF-8CD7-1715CDB51D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7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January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2-418E-ACCA-F59FC1F95B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C2-418E-ACCA-F59FC1F95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C2-418E-ACCA-F59FC1F95BB1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2-418E-ACCA-F59FC1F95BB1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2-418E-ACCA-F59FC1F95BB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2-418E-ACCA-F59FC1F95B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'2026'!$C$50:$C$52</c:f>
              <c:numCache>
                <c:formatCode>#,##0.00</c:formatCode>
                <c:ptCount val="3"/>
                <c:pt idx="0">
                  <c:v>83.097472254631882</c:v>
                </c:pt>
                <c:pt idx="1">
                  <c:v>16.902527745368118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2-418E-ACCA-F59FC1F95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January 2026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D-4F6A-A249-135C6D8C1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D-4F6A-A249-135C6D8C1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FD-4F6A-A249-135C6D8C1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D-4F6A-A249-135C6D8C1BF5}"/>
              </c:ext>
            </c:extLst>
          </c:dPt>
          <c:dLbls>
            <c:dLbl>
              <c:idx val="0"/>
              <c:layout>
                <c:manualLayout>
                  <c:x val="3.6111111111111108E-2"/>
                  <c:y val="1.38888888888888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D-4F6A-A249-135C6D8C1BF5}"/>
                </c:ext>
              </c:extLst>
            </c:dLbl>
            <c:dLbl>
              <c:idx val="1"/>
              <c:layout>
                <c:manualLayout>
                  <c:x val="-7.4999999999999997E-2"/>
                  <c:y val="-2.124562554680664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D-4F6A-A249-135C6D8C1BF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D-4F6A-A249-135C6D8C1BF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D-4F6A-A249-135C6D8C1B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Other currencies</c:v>
                </c:pt>
              </c:strCache>
            </c:strRef>
          </c:cat>
          <c:val>
            <c:numRef>
              <c:f>'2026'!$C$40:$C$42</c:f>
              <c:numCache>
                <c:formatCode>0.00</c:formatCode>
                <c:ptCount val="3"/>
                <c:pt idx="0">
                  <c:v>50.746772049949463</c:v>
                </c:pt>
                <c:pt idx="1">
                  <c:v>23.932216281235689</c:v>
                </c:pt>
                <c:pt idx="2">
                  <c:v>25.321011668814847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FD-4F6A-A249-135C6D8C1B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February 2026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4F-4B21-87BB-3D0C47BA73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4F-4B21-87BB-3D0C47BA73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4F-4B21-87BB-3D0C47BA7398}"/>
              </c:ext>
            </c:extLst>
          </c:dPt>
          <c:dLbls>
            <c:dLbl>
              <c:idx val="0"/>
              <c:layout>
                <c:manualLayout>
                  <c:x val="6.9444444444444448E-2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F-4B21-87BB-3D0C47BA7398}"/>
                </c:ext>
              </c:extLst>
            </c:dLbl>
            <c:dLbl>
              <c:idx val="1"/>
              <c:layout>
                <c:manualLayout>
                  <c:x val="-6.1111111111111137E-2"/>
                  <c:y val="6.481481481481479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4F-4B21-87BB-3D0C47BA7398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F-4B21-87BB-3D0C47BA739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'2026'!$D$50:$D$52</c:f>
              <c:numCache>
                <c:formatCode>#,##0.00</c:formatCode>
                <c:ptCount val="3"/>
                <c:pt idx="0">
                  <c:v>84.108720585183278</c:v>
                </c:pt>
                <c:pt idx="1">
                  <c:v>15.891279414816731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4F-4B21-87BB-3D0C47BA739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157369</xdr:colOff>
      <xdr:row>88</xdr:row>
      <xdr:rowOff>99390</xdr:rowOff>
    </xdr:from>
    <xdr:to>
      <xdr:col>10</xdr:col>
      <xdr:colOff>521803</xdr:colOff>
      <xdr:row>108</xdr:row>
      <xdr:rowOff>91108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490404EF-C4B0-41E4-BA77-84AF8A3FB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E58B151E-2869-4FDB-8627-8102ED9C8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C064183-9583-4DC5-B4B2-F9AD35057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8562CF2-BD28-4155-B57A-ADB7ED882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500C6EF-894C-4ECB-959B-785DD1BF9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28</xdr:row>
      <xdr:rowOff>142875</xdr:rowOff>
    </xdr:from>
    <xdr:to>
      <xdr:col>12</xdr:col>
      <xdr:colOff>304800</xdr:colOff>
      <xdr:row>44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3A45E750-3E8D-450A-9C90-B1A7DA70D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7E445FD7-BD46-4A1F-85BA-61AD99567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27</xdr:row>
      <xdr:rowOff>142875</xdr:rowOff>
    </xdr:from>
    <xdr:to>
      <xdr:col>12</xdr:col>
      <xdr:colOff>304800</xdr:colOff>
      <xdr:row>43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73C9AE66-B7B6-4E28-A1A4-A1FEE8711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114300</xdr:rowOff>
    </xdr:from>
    <xdr:to>
      <xdr:col>12</xdr:col>
      <xdr:colOff>304800</xdr:colOff>
      <xdr:row>18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93DED9A7-4B0A-49C7-A7C4-34854C5E7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27</xdr:row>
      <xdr:rowOff>142875</xdr:rowOff>
    </xdr:from>
    <xdr:to>
      <xdr:col>12</xdr:col>
      <xdr:colOff>304800</xdr:colOff>
      <xdr:row>43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A99DAF1D-E795-4C31-874D-3667D741F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90:Q107"/>
  <sheetViews>
    <sheetView showGridLines="0" zoomScale="85" zoomScaleNormal="85" workbookViewId="0">
      <selection activeCell="P31" sqref="P31"/>
    </sheetView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90" spans="14:17" ht="12.95" customHeight="1" x14ac:dyDescent="0.2">
      <c r="N90" s="27"/>
      <c r="O90" s="58"/>
      <c r="P90" s="27"/>
      <c r="Q90" s="58"/>
    </row>
    <row r="91" spans="14:17" ht="12.95" customHeight="1" x14ac:dyDescent="0.2">
      <c r="N91" s="27"/>
      <c r="O91" s="58"/>
      <c r="P91" s="27"/>
      <c r="Q91" s="58"/>
    </row>
    <row r="92" spans="14:17" ht="12.95" customHeight="1" x14ac:dyDescent="0.2">
      <c r="N92" s="27"/>
      <c r="O92" s="58"/>
      <c r="P92" s="27"/>
      <c r="Q92" s="58"/>
    </row>
    <row r="93" spans="14:17" ht="12.95" customHeight="1" x14ac:dyDescent="0.2">
      <c r="N93" s="27"/>
      <c r="O93" s="58"/>
      <c r="P93" s="27"/>
      <c r="Q93" s="58"/>
    </row>
    <row r="94" spans="14:17" ht="12.95" customHeight="1" x14ac:dyDescent="0.2">
      <c r="N94" s="27"/>
      <c r="O94" s="58"/>
      <c r="P94" s="27"/>
      <c r="Q94" s="58"/>
    </row>
    <row r="95" spans="14:17" ht="12.95" customHeight="1" x14ac:dyDescent="0.2">
      <c r="N95" s="27"/>
      <c r="O95" s="58"/>
      <c r="P95" s="27"/>
      <c r="Q95" s="58"/>
    </row>
    <row r="96" spans="14:17" ht="12.95" customHeight="1" x14ac:dyDescent="0.2">
      <c r="N96" s="27"/>
      <c r="O96" s="58"/>
      <c r="P96" s="27"/>
      <c r="Q96" s="58"/>
    </row>
    <row r="97" spans="14:17" ht="12.95" customHeight="1" x14ac:dyDescent="0.2">
      <c r="N97" s="20"/>
      <c r="O97" s="58"/>
      <c r="P97" s="20"/>
      <c r="Q97" s="58"/>
    </row>
    <row r="98" spans="14:17" ht="12.95" customHeight="1" x14ac:dyDescent="0.2">
      <c r="N98" s="27"/>
      <c r="O98" s="58"/>
      <c r="P98" s="27"/>
      <c r="Q98" s="58"/>
    </row>
    <row r="99" spans="14:17" ht="12.95" customHeight="1" x14ac:dyDescent="0.2">
      <c r="N99" s="27"/>
      <c r="O99" s="58"/>
      <c r="P99" s="27"/>
      <c r="Q99" s="58"/>
    </row>
    <row r="100" spans="14:17" ht="12.95" customHeight="1" x14ac:dyDescent="0.2">
      <c r="N100" s="27"/>
      <c r="O100" s="58"/>
      <c r="P100" s="27"/>
      <c r="Q100" s="58"/>
    </row>
    <row r="101" spans="14:17" ht="12.95" customHeight="1" x14ac:dyDescent="0.2">
      <c r="N101" s="27"/>
      <c r="O101" s="58"/>
      <c r="P101" s="27"/>
      <c r="Q101" s="58"/>
    </row>
    <row r="102" spans="14:17" ht="12.95" customHeight="1" x14ac:dyDescent="0.2">
      <c r="N102" s="27"/>
      <c r="O102" s="58"/>
      <c r="P102" s="27"/>
      <c r="Q102" s="58"/>
    </row>
    <row r="103" spans="14:17" ht="12.95" customHeight="1" x14ac:dyDescent="0.2">
      <c r="N103" s="20"/>
      <c r="O103" s="58"/>
      <c r="P103" s="20"/>
      <c r="Q103" s="58"/>
    </row>
    <row r="104" spans="14:17" ht="12.95" customHeight="1" x14ac:dyDescent="0.2">
      <c r="N104" s="20"/>
      <c r="O104" s="58"/>
      <c r="P104" s="20"/>
      <c r="Q104" s="58"/>
    </row>
    <row r="105" spans="14:17" ht="12.95" customHeight="1" x14ac:dyDescent="0.2">
      <c r="N105" s="27"/>
      <c r="O105" s="58"/>
      <c r="P105" s="27"/>
      <c r="Q105" s="58"/>
    </row>
    <row r="106" spans="14:17" ht="12.95" customHeight="1" x14ac:dyDescent="0.2">
      <c r="N106" s="27"/>
      <c r="O106" s="58"/>
      <c r="P106" s="27"/>
      <c r="Q106" s="58"/>
    </row>
    <row r="107" spans="14:17" ht="12.95" customHeight="1" x14ac:dyDescent="0.2">
      <c r="N107" s="27"/>
      <c r="O107" s="58"/>
      <c r="P107" s="27"/>
      <c r="Q107" s="58"/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1"/>
  <sheetViews>
    <sheetView showGridLines="0" topLeftCell="A31" zoomScale="85" zoomScaleNormal="85" workbookViewId="0">
      <selection activeCell="F24" sqref="F24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70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44</v>
      </c>
      <c r="C4" s="61"/>
      <c r="D4" s="61" t="s">
        <v>53</v>
      </c>
      <c r="E4" s="61"/>
    </row>
    <row r="5" spans="2:5" ht="22.5" customHeight="1" x14ac:dyDescent="0.2">
      <c r="B5" s="33" t="s">
        <v>54</v>
      </c>
      <c r="C5" s="33" t="s">
        <v>55</v>
      </c>
      <c r="D5" s="33" t="s">
        <v>56</v>
      </c>
      <c r="E5" s="33" t="s">
        <v>61</v>
      </c>
    </row>
    <row r="6" spans="2:5" ht="12.95" customHeight="1" x14ac:dyDescent="0.2">
      <c r="B6" s="27" t="s">
        <v>0</v>
      </c>
      <c r="C6" s="27" t="s">
        <v>14</v>
      </c>
      <c r="D6" s="36">
        <v>835995</v>
      </c>
      <c r="E6" s="36">
        <v>472788</v>
      </c>
    </row>
    <row r="7" spans="2:5" ht="12.95" customHeight="1" x14ac:dyDescent="0.2">
      <c r="B7" s="27" t="s">
        <v>1</v>
      </c>
      <c r="C7" s="27" t="s">
        <v>15</v>
      </c>
      <c r="D7" s="36">
        <v>325085</v>
      </c>
      <c r="E7" s="36">
        <v>195253</v>
      </c>
    </row>
    <row r="8" spans="2:5" ht="12.95" customHeight="1" x14ac:dyDescent="0.2">
      <c r="B8" s="27" t="s">
        <v>2</v>
      </c>
      <c r="C8" s="27" t="s">
        <v>16</v>
      </c>
      <c r="D8" s="36">
        <v>255000</v>
      </c>
      <c r="E8" s="36">
        <v>9900</v>
      </c>
    </row>
    <row r="9" spans="2:5" ht="12.95" customHeight="1" x14ac:dyDescent="0.2">
      <c r="B9" s="27" t="s">
        <v>3</v>
      </c>
      <c r="C9" s="27" t="s">
        <v>17</v>
      </c>
      <c r="D9" s="36">
        <v>133750</v>
      </c>
      <c r="E9" s="36">
        <v>15716</v>
      </c>
    </row>
    <row r="10" spans="2:5" ht="12.95" customHeight="1" x14ac:dyDescent="0.2">
      <c r="B10" s="27" t="s">
        <v>4</v>
      </c>
      <c r="C10" s="27" t="s">
        <v>18</v>
      </c>
      <c r="D10" s="36">
        <v>141173040</v>
      </c>
      <c r="E10" s="36">
        <v>348237</v>
      </c>
    </row>
    <row r="11" spans="2:5" ht="12.95" customHeight="1" x14ac:dyDescent="0.2">
      <c r="B11" s="27" t="s">
        <v>5</v>
      </c>
      <c r="C11" s="27" t="s">
        <v>19</v>
      </c>
      <c r="D11" s="36">
        <v>2334000</v>
      </c>
      <c r="E11" s="36">
        <v>12332</v>
      </c>
    </row>
    <row r="12" spans="2:5" ht="12.95" customHeight="1" x14ac:dyDescent="0.2">
      <c r="B12" s="27" t="s">
        <v>6</v>
      </c>
      <c r="C12" s="27" t="s">
        <v>20</v>
      </c>
      <c r="D12" s="36">
        <v>16400</v>
      </c>
      <c r="E12" s="36">
        <v>968</v>
      </c>
    </row>
    <row r="13" spans="2:5" ht="12.95" customHeight="1" x14ac:dyDescent="0.2">
      <c r="B13" s="27" t="s">
        <v>28</v>
      </c>
      <c r="C13" s="27" t="s">
        <v>29</v>
      </c>
      <c r="D13" s="36">
        <v>0</v>
      </c>
      <c r="E13" s="36">
        <v>0</v>
      </c>
    </row>
    <row r="14" spans="2:5" ht="12.95" customHeight="1" x14ac:dyDescent="0.2">
      <c r="B14" s="27" t="s">
        <v>7</v>
      </c>
      <c r="C14" s="27" t="s">
        <v>21</v>
      </c>
      <c r="D14" s="36">
        <v>32050</v>
      </c>
      <c r="E14" s="36">
        <v>2029</v>
      </c>
    </row>
    <row r="15" spans="2:5" ht="12.95" customHeight="1" x14ac:dyDescent="0.2">
      <c r="B15" s="27" t="s">
        <v>8</v>
      </c>
      <c r="C15" s="27" t="s">
        <v>22</v>
      </c>
      <c r="D15" s="36">
        <v>2657980</v>
      </c>
      <c r="E15" s="36">
        <v>2804184</v>
      </c>
    </row>
    <row r="16" spans="2:5" ht="12.95" customHeight="1" x14ac:dyDescent="0.2">
      <c r="B16" s="27" t="s">
        <v>9</v>
      </c>
      <c r="C16" s="27" t="s">
        <v>23</v>
      </c>
      <c r="D16" s="36">
        <v>328905</v>
      </c>
      <c r="E16" s="36">
        <v>367231</v>
      </c>
    </row>
    <row r="17" spans="2:17" ht="12.95" customHeight="1" x14ac:dyDescent="0.2">
      <c r="B17" s="27" t="s">
        <v>10</v>
      </c>
      <c r="C17" s="27" t="s">
        <v>24</v>
      </c>
      <c r="D17" s="36">
        <v>7358397</v>
      </c>
      <c r="E17" s="36">
        <v>6132481</v>
      </c>
    </row>
    <row r="18" spans="2:17" ht="12.95" customHeight="1" x14ac:dyDescent="0.2">
      <c r="B18" s="27" t="s">
        <v>11</v>
      </c>
      <c r="C18" s="27" t="s">
        <v>25</v>
      </c>
      <c r="D18" s="36">
        <v>922141</v>
      </c>
      <c r="E18" s="36">
        <v>6832</v>
      </c>
    </row>
    <row r="19" spans="2:17" ht="12.95" customHeight="1" x14ac:dyDescent="0.2">
      <c r="B19" s="27" t="s">
        <v>30</v>
      </c>
      <c r="C19" s="27" t="s">
        <v>31</v>
      </c>
      <c r="D19" s="36">
        <v>0</v>
      </c>
      <c r="E19" s="36">
        <v>0</v>
      </c>
    </row>
    <row r="20" spans="2:17" ht="12.95" customHeight="1" x14ac:dyDescent="0.2">
      <c r="B20" s="27" t="s">
        <v>32</v>
      </c>
      <c r="C20" s="27" t="s">
        <v>33</v>
      </c>
      <c r="D20" s="36">
        <v>0</v>
      </c>
      <c r="E20" s="36">
        <v>0</v>
      </c>
    </row>
    <row r="21" spans="2:17" ht="12.95" customHeight="1" x14ac:dyDescent="0.2">
      <c r="B21" s="27" t="s">
        <v>12</v>
      </c>
      <c r="C21" s="27" t="s">
        <v>26</v>
      </c>
      <c r="D21" s="36">
        <v>1495236</v>
      </c>
      <c r="E21" s="36">
        <v>754337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262980</v>
      </c>
      <c r="E22" s="36">
        <v>60839</v>
      </c>
      <c r="H22" s="14"/>
    </row>
    <row r="23" spans="2:17" ht="12.95" customHeight="1" x14ac:dyDescent="0.2">
      <c r="B23" s="59" t="s">
        <v>67</v>
      </c>
      <c r="C23" s="27" t="s">
        <v>68</v>
      </c>
      <c r="D23" s="36"/>
      <c r="E23" s="36">
        <v>66</v>
      </c>
      <c r="H23" s="14"/>
      <c r="I23" s="14"/>
    </row>
    <row r="24" spans="2:17" s="25" customFormat="1" ht="12.95" customHeight="1" x14ac:dyDescent="0.2">
      <c r="B24" s="15" t="s">
        <v>48</v>
      </c>
      <c r="C24" s="10"/>
      <c r="D24" s="10"/>
      <c r="E24" s="16">
        <f>SUM(E6:E23)</f>
        <v>11183193</v>
      </c>
      <c r="H24" s="21"/>
      <c r="I24" s="21"/>
    </row>
    <row r="25" spans="2:17" ht="12.95" customHeight="1" x14ac:dyDescent="0.2">
      <c r="B25" s="17" t="s">
        <v>62</v>
      </c>
      <c r="C25" s="6"/>
      <c r="D25" s="18"/>
      <c r="E25" s="9">
        <f>+E24/1000000</f>
        <v>11.183192999999999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71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1" t="s">
        <v>44</v>
      </c>
      <c r="C30" s="61"/>
      <c r="D30" s="61" t="s">
        <v>57</v>
      </c>
      <c r="E30" s="61"/>
      <c r="Q30" s="22"/>
    </row>
    <row r="31" spans="2:17" ht="22.5" x14ac:dyDescent="0.2">
      <c r="B31" s="33" t="s">
        <v>54</v>
      </c>
      <c r="C31" s="33" t="s">
        <v>55</v>
      </c>
      <c r="D31" s="33" t="s">
        <v>56</v>
      </c>
      <c r="E31" s="33" t="s">
        <v>61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40620</v>
      </c>
      <c r="E32" s="36">
        <v>23787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25805</v>
      </c>
      <c r="E33" s="36">
        <v>16168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167200</v>
      </c>
      <c r="E34" s="36">
        <v>7251</v>
      </c>
    </row>
    <row r="35" spans="2:17" ht="12.95" customHeight="1" x14ac:dyDescent="0.2">
      <c r="B35" s="27" t="s">
        <v>3</v>
      </c>
      <c r="C35" s="27" t="s">
        <v>17</v>
      </c>
      <c r="D35" s="36">
        <v>3050</v>
      </c>
      <c r="E35" s="36">
        <v>413</v>
      </c>
    </row>
    <row r="36" spans="2:17" ht="12.95" customHeight="1" x14ac:dyDescent="0.2">
      <c r="B36" s="27" t="s">
        <v>4</v>
      </c>
      <c r="C36" s="27" t="s">
        <v>18</v>
      </c>
      <c r="D36" s="36">
        <v>134541300</v>
      </c>
      <c r="E36" s="36">
        <v>330854</v>
      </c>
    </row>
    <row r="37" spans="2:17" ht="12.95" customHeight="1" x14ac:dyDescent="0.2">
      <c r="B37" s="27" t="s">
        <v>5</v>
      </c>
      <c r="C37" s="27" t="s">
        <v>19</v>
      </c>
      <c r="D37" s="36">
        <v>1619000</v>
      </c>
      <c r="E37" s="36">
        <v>9223</v>
      </c>
    </row>
    <row r="38" spans="2:17" ht="12.95" customHeight="1" x14ac:dyDescent="0.2">
      <c r="B38" s="27" t="s">
        <v>6</v>
      </c>
      <c r="C38" s="27" t="s">
        <v>20</v>
      </c>
      <c r="D38" s="36">
        <v>13500</v>
      </c>
      <c r="E38" s="36">
        <v>1088</v>
      </c>
    </row>
    <row r="39" spans="2:17" ht="12.95" customHeight="1" x14ac:dyDescent="0.2">
      <c r="B39" s="27" t="s">
        <v>28</v>
      </c>
      <c r="C39" s="27" t="s">
        <v>29</v>
      </c>
      <c r="D39" s="36">
        <v>150</v>
      </c>
      <c r="E39" s="36">
        <v>2</v>
      </c>
    </row>
    <row r="40" spans="2:17" ht="12.95" customHeight="1" x14ac:dyDescent="0.2">
      <c r="B40" s="27" t="s">
        <v>7</v>
      </c>
      <c r="C40" s="27" t="s">
        <v>21</v>
      </c>
      <c r="D40" s="36">
        <v>200</v>
      </c>
      <c r="E40" s="36">
        <v>19</v>
      </c>
    </row>
    <row r="41" spans="2:17" ht="12.95" customHeight="1" x14ac:dyDescent="0.2">
      <c r="B41" s="27" t="s">
        <v>8</v>
      </c>
      <c r="C41" s="27" t="s">
        <v>22</v>
      </c>
      <c r="D41" s="36">
        <v>380690</v>
      </c>
      <c r="E41" s="36">
        <v>416595</v>
      </c>
    </row>
    <row r="42" spans="2:17" ht="12.95" customHeight="1" x14ac:dyDescent="0.2">
      <c r="B42" s="27" t="s">
        <v>9</v>
      </c>
      <c r="C42" s="27" t="s">
        <v>23</v>
      </c>
      <c r="D42" s="36">
        <v>91480</v>
      </c>
      <c r="E42" s="36">
        <v>115665</v>
      </c>
    </row>
    <row r="43" spans="2:17" ht="12.95" customHeight="1" x14ac:dyDescent="0.2">
      <c r="B43" s="27" t="s">
        <v>10</v>
      </c>
      <c r="C43" s="27" t="s">
        <v>24</v>
      </c>
      <c r="D43" s="36">
        <v>802325</v>
      </c>
      <c r="E43" s="36">
        <v>696980</v>
      </c>
    </row>
    <row r="44" spans="2:17" ht="12.95" customHeight="1" x14ac:dyDescent="0.2">
      <c r="B44" s="27" t="s">
        <v>11</v>
      </c>
      <c r="C44" s="27" t="s">
        <v>25</v>
      </c>
      <c r="D44" s="36">
        <v>449500</v>
      </c>
      <c r="E44" s="36">
        <v>4188</v>
      </c>
    </row>
    <row r="45" spans="2:17" ht="12.95" customHeight="1" x14ac:dyDescent="0.2">
      <c r="B45" s="27" t="s">
        <v>30</v>
      </c>
      <c r="C45" s="27" t="s">
        <v>31</v>
      </c>
      <c r="D45" s="36">
        <v>0</v>
      </c>
      <c r="E45" s="36">
        <v>0</v>
      </c>
    </row>
    <row r="46" spans="2:17" ht="12.95" customHeight="1" x14ac:dyDescent="0.2">
      <c r="B46" s="20" t="s">
        <v>32</v>
      </c>
      <c r="C46" s="20" t="s">
        <v>33</v>
      </c>
      <c r="D46" s="36">
        <v>100</v>
      </c>
      <c r="E46" s="36">
        <v>54</v>
      </c>
    </row>
    <row r="47" spans="2:17" ht="12.95" customHeight="1" x14ac:dyDescent="0.2">
      <c r="B47" s="27" t="s">
        <v>12</v>
      </c>
      <c r="C47" s="27" t="s">
        <v>26</v>
      </c>
      <c r="D47" s="36">
        <v>1247696</v>
      </c>
      <c r="E47" s="36">
        <v>649781</v>
      </c>
    </row>
    <row r="48" spans="2:17" ht="12.95" customHeight="1" x14ac:dyDescent="0.2">
      <c r="B48" s="27" t="s">
        <v>13</v>
      </c>
      <c r="C48" s="27" t="s">
        <v>27</v>
      </c>
      <c r="D48" s="36">
        <v>10460</v>
      </c>
      <c r="E48" s="36">
        <v>2601</v>
      </c>
    </row>
    <row r="49" spans="2:5" ht="12.95" customHeight="1" x14ac:dyDescent="0.2">
      <c r="B49" s="59" t="s">
        <v>67</v>
      </c>
      <c r="C49" s="27" t="s">
        <v>68</v>
      </c>
      <c r="D49" s="36"/>
      <c r="E49" s="36">
        <v>60</v>
      </c>
    </row>
    <row r="50" spans="2:5" s="25" customFormat="1" ht="12.95" customHeight="1" x14ac:dyDescent="0.2">
      <c r="B50" s="10" t="s">
        <v>48</v>
      </c>
      <c r="C50" s="10"/>
      <c r="D50" s="16"/>
      <c r="E50" s="16">
        <f>SUM(E32:E49)</f>
        <v>2274729</v>
      </c>
    </row>
    <row r="51" spans="2:5" ht="12.95" customHeight="1" x14ac:dyDescent="0.2">
      <c r="B51" s="17" t="s">
        <v>62</v>
      </c>
      <c r="C51" s="6"/>
      <c r="D51" s="18"/>
      <c r="E51" s="9">
        <f>+E50/1000000</f>
        <v>2.2747289999999998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72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1" t="s">
        <v>44</v>
      </c>
      <c r="C56" s="61"/>
      <c r="D56" s="61" t="s">
        <v>58</v>
      </c>
      <c r="E56" s="61"/>
    </row>
    <row r="57" spans="2:5" ht="22.5" x14ac:dyDescent="0.2">
      <c r="B57" s="33" t="s">
        <v>54</v>
      </c>
      <c r="C57" s="33" t="s">
        <v>55</v>
      </c>
      <c r="D57" s="33" t="s">
        <v>59</v>
      </c>
      <c r="E57" s="33" t="s">
        <v>61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67</v>
      </c>
      <c r="C72" s="27" t="s">
        <v>68</v>
      </c>
      <c r="D72" s="36"/>
      <c r="E72" s="36">
        <v>0</v>
      </c>
    </row>
    <row r="73" spans="2:5" s="25" customFormat="1" ht="12.95" customHeight="1" x14ac:dyDescent="0.2">
      <c r="B73" s="10" t="s">
        <v>48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62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73</v>
      </c>
      <c r="C77" s="39"/>
      <c r="D77" s="36"/>
      <c r="E77" s="36"/>
    </row>
    <row r="78" spans="2:5" ht="12.95" customHeight="1" x14ac:dyDescent="0.2">
      <c r="B78" s="38" t="s">
        <v>63</v>
      </c>
      <c r="C78" s="39"/>
      <c r="D78" s="36"/>
      <c r="E78" s="36"/>
    </row>
    <row r="79" spans="2:5" ht="12.95" customHeight="1" x14ac:dyDescent="0.2">
      <c r="B79" s="60"/>
      <c r="C79" s="60"/>
      <c r="D79" s="60"/>
      <c r="E79" s="60"/>
    </row>
    <row r="80" spans="2:5" ht="12.95" customHeight="1" x14ac:dyDescent="0.2">
      <c r="B80" s="52" t="s">
        <v>40</v>
      </c>
      <c r="C80" s="53"/>
      <c r="D80" s="53"/>
      <c r="E80" s="14">
        <f>+E25+E74</f>
        <v>11.183192999999999</v>
      </c>
    </row>
    <row r="81" spans="2:5" ht="12.95" customHeight="1" x14ac:dyDescent="0.2">
      <c r="B81" s="24" t="s">
        <v>51</v>
      </c>
      <c r="C81" s="11"/>
      <c r="D81" s="11"/>
      <c r="E81" s="19">
        <f>+E51</f>
        <v>2.2747289999999998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1 B32:B47 B58:B70 B22:C22 B48:C48 B71:C7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8F0F7-DBDD-4284-AD64-87D582226B98}">
  <sheetPr>
    <pageSetUpPr fitToPage="1"/>
  </sheetPr>
  <dimension ref="B2:Q81"/>
  <sheetViews>
    <sheetView showGridLines="0" topLeftCell="A32" zoomScale="85" zoomScaleNormal="85" workbookViewId="0">
      <selection activeCell="I26" sqref="I26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74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44</v>
      </c>
      <c r="C4" s="61"/>
      <c r="D4" s="61" t="s">
        <v>53</v>
      </c>
      <c r="E4" s="61"/>
    </row>
    <row r="5" spans="2:5" ht="22.5" customHeight="1" x14ac:dyDescent="0.2">
      <c r="B5" s="33" t="s">
        <v>54</v>
      </c>
      <c r="C5" s="33" t="s">
        <v>55</v>
      </c>
      <c r="D5" s="33" t="s">
        <v>56</v>
      </c>
      <c r="E5" s="33" t="s">
        <v>61</v>
      </c>
    </row>
    <row r="6" spans="2:5" ht="12.95" customHeight="1" x14ac:dyDescent="0.2">
      <c r="B6" s="27" t="s">
        <v>0</v>
      </c>
      <c r="C6" s="27" t="s">
        <v>14</v>
      </c>
      <c r="D6" s="36">
        <v>830505</v>
      </c>
      <c r="E6" s="36">
        <v>484333</v>
      </c>
    </row>
    <row r="7" spans="2:5" ht="12.95" customHeight="1" x14ac:dyDescent="0.2">
      <c r="B7" s="27" t="s">
        <v>1</v>
      </c>
      <c r="C7" s="27" t="s">
        <v>15</v>
      </c>
      <c r="D7" s="36">
        <v>444280</v>
      </c>
      <c r="E7" s="36">
        <v>268813</v>
      </c>
    </row>
    <row r="8" spans="2:5" ht="12.95" customHeight="1" x14ac:dyDescent="0.2">
      <c r="B8" s="27" t="s">
        <v>2</v>
      </c>
      <c r="C8" s="27" t="s">
        <v>16</v>
      </c>
      <c r="D8" s="36">
        <v>247800</v>
      </c>
      <c r="E8" s="36">
        <v>9486</v>
      </c>
    </row>
    <row r="9" spans="2:5" ht="12.95" customHeight="1" x14ac:dyDescent="0.2">
      <c r="B9" s="27" t="s">
        <v>3</v>
      </c>
      <c r="C9" s="27" t="s">
        <v>17</v>
      </c>
      <c r="D9" s="36">
        <v>85650</v>
      </c>
      <c r="E9" s="36">
        <v>9672</v>
      </c>
    </row>
    <row r="10" spans="2:5" ht="12.95" customHeight="1" x14ac:dyDescent="0.2">
      <c r="B10" s="27" t="s">
        <v>4</v>
      </c>
      <c r="C10" s="27" t="s">
        <v>18</v>
      </c>
      <c r="D10" s="36">
        <v>170148710</v>
      </c>
      <c r="E10" s="36">
        <v>427965</v>
      </c>
    </row>
    <row r="11" spans="2:5" ht="12.95" customHeight="1" x14ac:dyDescent="0.2">
      <c r="B11" s="27" t="s">
        <v>5</v>
      </c>
      <c r="C11" s="27" t="s">
        <v>19</v>
      </c>
      <c r="D11" s="36">
        <v>412000</v>
      </c>
      <c r="E11" s="36">
        <v>1961</v>
      </c>
    </row>
    <row r="12" spans="2:5" ht="12.95" customHeight="1" x14ac:dyDescent="0.2">
      <c r="B12" s="27" t="s">
        <v>6</v>
      </c>
      <c r="C12" s="27" t="s">
        <v>20</v>
      </c>
      <c r="D12" s="36">
        <v>9950</v>
      </c>
      <c r="E12" s="36">
        <v>600</v>
      </c>
    </row>
    <row r="13" spans="2:5" ht="12.95" customHeight="1" x14ac:dyDescent="0.2">
      <c r="B13" s="27" t="s">
        <v>28</v>
      </c>
      <c r="C13" s="27" t="s">
        <v>29</v>
      </c>
      <c r="D13" s="36">
        <v>0</v>
      </c>
      <c r="E13" s="36">
        <v>0</v>
      </c>
    </row>
    <row r="14" spans="2:5" ht="12.95" customHeight="1" x14ac:dyDescent="0.2">
      <c r="B14" s="27" t="s">
        <v>7</v>
      </c>
      <c r="C14" s="27" t="s">
        <v>21</v>
      </c>
      <c r="D14" s="36">
        <v>18980</v>
      </c>
      <c r="E14" s="36">
        <v>1189</v>
      </c>
    </row>
    <row r="15" spans="2:5" ht="12.95" customHeight="1" x14ac:dyDescent="0.2">
      <c r="B15" s="27" t="s">
        <v>8</v>
      </c>
      <c r="C15" s="27" t="s">
        <v>22</v>
      </c>
      <c r="D15" s="36">
        <v>2426530</v>
      </c>
      <c r="E15" s="36">
        <v>2588897</v>
      </c>
    </row>
    <row r="16" spans="2:5" ht="12.95" customHeight="1" x14ac:dyDescent="0.2">
      <c r="B16" s="27" t="s">
        <v>9</v>
      </c>
      <c r="C16" s="27" t="s">
        <v>23</v>
      </c>
      <c r="D16" s="36">
        <v>281235</v>
      </c>
      <c r="E16" s="36">
        <v>313765</v>
      </c>
    </row>
    <row r="17" spans="2:17" ht="12.95" customHeight="1" x14ac:dyDescent="0.2">
      <c r="B17" s="27" t="s">
        <v>10</v>
      </c>
      <c r="C17" s="27" t="s">
        <v>24</v>
      </c>
      <c r="D17" s="36">
        <v>8103619</v>
      </c>
      <c r="E17" s="36">
        <v>6710026</v>
      </c>
    </row>
    <row r="18" spans="2:17" ht="12.95" customHeight="1" x14ac:dyDescent="0.2">
      <c r="B18" s="27" t="s">
        <v>11</v>
      </c>
      <c r="C18" s="27" t="s">
        <v>25</v>
      </c>
      <c r="D18" s="36">
        <v>668080</v>
      </c>
      <c r="E18" s="36">
        <v>5149</v>
      </c>
    </row>
    <row r="19" spans="2:17" ht="12.95" customHeight="1" x14ac:dyDescent="0.2">
      <c r="B19" s="27" t="s">
        <v>30</v>
      </c>
      <c r="C19" s="27" t="s">
        <v>31</v>
      </c>
      <c r="D19" s="36">
        <v>0</v>
      </c>
      <c r="E19" s="36">
        <v>0</v>
      </c>
    </row>
    <row r="20" spans="2:17" ht="12.95" customHeight="1" x14ac:dyDescent="0.2">
      <c r="B20" s="27" t="s">
        <v>32</v>
      </c>
      <c r="C20" s="27" t="s">
        <v>33</v>
      </c>
      <c r="D20" s="36">
        <v>0</v>
      </c>
      <c r="E20" s="36">
        <v>0</v>
      </c>
    </row>
    <row r="21" spans="2:17" ht="12.95" customHeight="1" x14ac:dyDescent="0.2">
      <c r="B21" s="27" t="s">
        <v>12</v>
      </c>
      <c r="C21" s="27" t="s">
        <v>26</v>
      </c>
      <c r="D21" s="36">
        <v>1352317</v>
      </c>
      <c r="E21" s="36">
        <v>682983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199015</v>
      </c>
      <c r="E22" s="36">
        <v>45313</v>
      </c>
      <c r="H22" s="14"/>
    </row>
    <row r="23" spans="2:17" ht="12.95" customHeight="1" x14ac:dyDescent="0.2">
      <c r="B23" s="59" t="s">
        <v>67</v>
      </c>
      <c r="C23" s="27" t="s">
        <v>68</v>
      </c>
      <c r="D23" s="36"/>
      <c r="E23" s="36">
        <v>36</v>
      </c>
      <c r="H23" s="14"/>
      <c r="I23" s="14"/>
    </row>
    <row r="24" spans="2:17" s="25" customFormat="1" ht="12.95" customHeight="1" x14ac:dyDescent="0.2">
      <c r="B24" s="15" t="s">
        <v>48</v>
      </c>
      <c r="C24" s="10"/>
      <c r="D24" s="10"/>
      <c r="E24" s="16">
        <f>SUM(E6:E23)</f>
        <v>11550188</v>
      </c>
      <c r="H24" s="21"/>
      <c r="I24" s="21"/>
    </row>
    <row r="25" spans="2:17" ht="12.95" customHeight="1" x14ac:dyDescent="0.2">
      <c r="B25" s="17" t="s">
        <v>62</v>
      </c>
      <c r="C25" s="6"/>
      <c r="D25" s="18"/>
      <c r="E25" s="9">
        <f>+E24/1000000</f>
        <v>11.550188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75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1" t="s">
        <v>44</v>
      </c>
      <c r="C30" s="61"/>
      <c r="D30" s="61" t="s">
        <v>57</v>
      </c>
      <c r="E30" s="61"/>
      <c r="Q30" s="22"/>
    </row>
    <row r="31" spans="2:17" ht="22.5" x14ac:dyDescent="0.2">
      <c r="B31" s="33" t="s">
        <v>54</v>
      </c>
      <c r="C31" s="33" t="s">
        <v>55</v>
      </c>
      <c r="D31" s="33" t="s">
        <v>56</v>
      </c>
      <c r="E31" s="33" t="s">
        <v>61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41025</v>
      </c>
      <c r="E32" s="36">
        <v>24484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45275</v>
      </c>
      <c r="E33" s="36">
        <v>28210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156000</v>
      </c>
      <c r="E34" s="36">
        <v>5740</v>
      </c>
    </row>
    <row r="35" spans="2:17" ht="12.95" customHeight="1" x14ac:dyDescent="0.2">
      <c r="B35" s="27" t="s">
        <v>3</v>
      </c>
      <c r="C35" s="27" t="s">
        <v>17</v>
      </c>
      <c r="D35" s="36">
        <v>32900</v>
      </c>
      <c r="E35" s="36">
        <v>4040</v>
      </c>
    </row>
    <row r="36" spans="2:17" ht="12.95" customHeight="1" x14ac:dyDescent="0.2">
      <c r="B36" s="27" t="s">
        <v>4</v>
      </c>
      <c r="C36" s="27" t="s">
        <v>18</v>
      </c>
      <c r="D36" s="36">
        <v>140191210</v>
      </c>
      <c r="E36" s="36">
        <v>360893</v>
      </c>
    </row>
    <row r="37" spans="2:17" ht="12.95" customHeight="1" x14ac:dyDescent="0.2">
      <c r="B37" s="27" t="s">
        <v>5</v>
      </c>
      <c r="C37" s="27" t="s">
        <v>19</v>
      </c>
      <c r="D37" s="36">
        <v>741000</v>
      </c>
      <c r="E37" s="36">
        <v>4159</v>
      </c>
    </row>
    <row r="38" spans="2:17" ht="12.95" customHeight="1" x14ac:dyDescent="0.2">
      <c r="B38" s="27" t="s">
        <v>6</v>
      </c>
      <c r="C38" s="27" t="s">
        <v>20</v>
      </c>
      <c r="D38" s="36">
        <v>14150</v>
      </c>
      <c r="E38" s="36">
        <v>1140</v>
      </c>
    </row>
    <row r="39" spans="2:17" ht="12.95" customHeight="1" x14ac:dyDescent="0.2">
      <c r="B39" s="27" t="s">
        <v>28</v>
      </c>
      <c r="C39" s="27" t="s">
        <v>29</v>
      </c>
      <c r="D39" s="36">
        <v>0</v>
      </c>
      <c r="E39" s="36">
        <v>0</v>
      </c>
    </row>
    <row r="40" spans="2:17" ht="12.95" customHeight="1" x14ac:dyDescent="0.2">
      <c r="B40" s="27" t="s">
        <v>7</v>
      </c>
      <c r="C40" s="27" t="s">
        <v>21</v>
      </c>
      <c r="D40" s="36">
        <v>3020</v>
      </c>
      <c r="E40" s="36">
        <v>294</v>
      </c>
    </row>
    <row r="41" spans="2:17" ht="12.95" customHeight="1" x14ac:dyDescent="0.2">
      <c r="B41" s="27" t="s">
        <v>8</v>
      </c>
      <c r="C41" s="27" t="s">
        <v>22</v>
      </c>
      <c r="D41" s="36">
        <v>269100</v>
      </c>
      <c r="E41" s="36">
        <v>298395</v>
      </c>
    </row>
    <row r="42" spans="2:17" ht="12.95" customHeight="1" x14ac:dyDescent="0.2">
      <c r="B42" s="27" t="s">
        <v>9</v>
      </c>
      <c r="C42" s="27" t="s">
        <v>23</v>
      </c>
      <c r="D42" s="36">
        <v>102340</v>
      </c>
      <c r="E42" s="36">
        <v>120353</v>
      </c>
    </row>
    <row r="43" spans="2:17" ht="12.95" customHeight="1" x14ac:dyDescent="0.2">
      <c r="B43" s="27" t="s">
        <v>10</v>
      </c>
      <c r="C43" s="27" t="s">
        <v>24</v>
      </c>
      <c r="D43" s="36">
        <v>813573</v>
      </c>
      <c r="E43" s="36">
        <v>697680</v>
      </c>
    </row>
    <row r="44" spans="2:17" ht="12.95" customHeight="1" x14ac:dyDescent="0.2">
      <c r="B44" s="27" t="s">
        <v>11</v>
      </c>
      <c r="C44" s="27" t="s">
        <v>25</v>
      </c>
      <c r="D44" s="36">
        <v>638710</v>
      </c>
      <c r="E44" s="36">
        <v>6078</v>
      </c>
    </row>
    <row r="45" spans="2:17" ht="12.95" customHeight="1" x14ac:dyDescent="0.2">
      <c r="B45" s="27" t="s">
        <v>30</v>
      </c>
      <c r="C45" s="27" t="s">
        <v>31</v>
      </c>
      <c r="D45" s="36">
        <v>0</v>
      </c>
      <c r="E45" s="36">
        <v>0</v>
      </c>
    </row>
    <row r="46" spans="2:17" ht="12.95" customHeight="1" x14ac:dyDescent="0.2">
      <c r="B46" s="20" t="s">
        <v>32</v>
      </c>
      <c r="C46" s="20" t="s">
        <v>33</v>
      </c>
      <c r="D46" s="36">
        <v>0</v>
      </c>
      <c r="E46" s="36">
        <v>0</v>
      </c>
    </row>
    <row r="47" spans="2:17" ht="12.95" customHeight="1" x14ac:dyDescent="0.2">
      <c r="B47" s="27" t="s">
        <v>12</v>
      </c>
      <c r="C47" s="27" t="s">
        <v>26</v>
      </c>
      <c r="D47" s="36">
        <v>1186360</v>
      </c>
      <c r="E47" s="36">
        <v>617922</v>
      </c>
    </row>
    <row r="48" spans="2:17" ht="12.95" customHeight="1" x14ac:dyDescent="0.2">
      <c r="B48" s="27" t="s">
        <v>13</v>
      </c>
      <c r="C48" s="27" t="s">
        <v>27</v>
      </c>
      <c r="D48" s="36">
        <v>51665</v>
      </c>
      <c r="E48" s="36">
        <v>12824</v>
      </c>
    </row>
    <row r="49" spans="2:5" ht="12.95" customHeight="1" x14ac:dyDescent="0.2">
      <c r="B49" s="59" t="s">
        <v>67</v>
      </c>
      <c r="C49" s="27" t="s">
        <v>68</v>
      </c>
      <c r="D49" s="36"/>
      <c r="E49" s="36">
        <v>50</v>
      </c>
    </row>
    <row r="50" spans="2:5" s="25" customFormat="1" ht="12.95" customHeight="1" x14ac:dyDescent="0.2">
      <c r="B50" s="10" t="s">
        <v>48</v>
      </c>
      <c r="C50" s="10"/>
      <c r="D50" s="16"/>
      <c r="E50" s="16">
        <f>SUM(E32:E49)</f>
        <v>2182262</v>
      </c>
    </row>
    <row r="51" spans="2:5" ht="12.95" customHeight="1" x14ac:dyDescent="0.2">
      <c r="B51" s="17" t="s">
        <v>62</v>
      </c>
      <c r="C51" s="6"/>
      <c r="D51" s="18"/>
      <c r="E51" s="9">
        <f>+E50/1000000</f>
        <v>2.1822620000000001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76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1" t="s">
        <v>44</v>
      </c>
      <c r="C56" s="61"/>
      <c r="D56" s="61" t="s">
        <v>58</v>
      </c>
      <c r="E56" s="61"/>
    </row>
    <row r="57" spans="2:5" ht="22.5" x14ac:dyDescent="0.2">
      <c r="B57" s="33" t="s">
        <v>54</v>
      </c>
      <c r="C57" s="33" t="s">
        <v>55</v>
      </c>
      <c r="D57" s="33" t="s">
        <v>59</v>
      </c>
      <c r="E57" s="33" t="s">
        <v>61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67</v>
      </c>
      <c r="C72" s="27" t="s">
        <v>68</v>
      </c>
      <c r="D72" s="36"/>
      <c r="E72" s="36">
        <v>0</v>
      </c>
    </row>
    <row r="73" spans="2:5" s="25" customFormat="1" ht="12.95" customHeight="1" x14ac:dyDescent="0.2">
      <c r="B73" s="10" t="s">
        <v>48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62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77</v>
      </c>
      <c r="C77" s="39"/>
      <c r="D77" s="36"/>
      <c r="E77" s="36"/>
    </row>
    <row r="78" spans="2:5" ht="12.95" customHeight="1" x14ac:dyDescent="0.2">
      <c r="B78" s="38" t="s">
        <v>63</v>
      </c>
      <c r="C78" s="39"/>
      <c r="D78" s="36"/>
      <c r="E78" s="36"/>
    </row>
    <row r="79" spans="2:5" ht="12.95" customHeight="1" x14ac:dyDescent="0.2">
      <c r="B79" s="60"/>
      <c r="C79" s="60"/>
      <c r="D79" s="60"/>
      <c r="E79" s="60"/>
    </row>
    <row r="80" spans="2:5" ht="12.95" customHeight="1" x14ac:dyDescent="0.2">
      <c r="B80" s="52" t="s">
        <v>40</v>
      </c>
      <c r="C80" s="53"/>
      <c r="D80" s="53"/>
      <c r="E80" s="14">
        <f>+E25+E74</f>
        <v>11.550188</v>
      </c>
    </row>
    <row r="81" spans="2:5" ht="12.95" customHeight="1" x14ac:dyDescent="0.2">
      <c r="B81" s="24" t="s">
        <v>51</v>
      </c>
      <c r="C81" s="11"/>
      <c r="D81" s="11"/>
      <c r="E81" s="19">
        <f>+E51</f>
        <v>2.1822620000000001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2 A32:B48 A58:B7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0B8D-43C8-4710-9BFD-FF1DA35D400C}">
  <sheetPr>
    <pageSetUpPr fitToPage="1"/>
  </sheetPr>
  <dimension ref="B2:Q81"/>
  <sheetViews>
    <sheetView showGridLines="0" topLeftCell="A32" zoomScale="85" zoomScaleNormal="85" workbookViewId="0">
      <selection activeCell="J26" sqref="J26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78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44</v>
      </c>
      <c r="C4" s="61"/>
      <c r="D4" s="61" t="s">
        <v>53</v>
      </c>
      <c r="E4" s="61"/>
    </row>
    <row r="5" spans="2:5" ht="22.5" customHeight="1" x14ac:dyDescent="0.2">
      <c r="B5" s="33" t="s">
        <v>54</v>
      </c>
      <c r="C5" s="33" t="s">
        <v>55</v>
      </c>
      <c r="D5" s="33" t="s">
        <v>56</v>
      </c>
      <c r="E5" s="33" t="s">
        <v>61</v>
      </c>
    </row>
    <row r="6" spans="2:5" ht="12.95" customHeight="1" x14ac:dyDescent="0.2">
      <c r="B6" s="27" t="s">
        <v>0</v>
      </c>
      <c r="C6" s="27" t="s">
        <v>14</v>
      </c>
      <c r="D6" s="36">
        <v>812255</v>
      </c>
      <c r="E6" s="36">
        <v>483142</v>
      </c>
    </row>
    <row r="7" spans="2:5" ht="12.95" customHeight="1" x14ac:dyDescent="0.2">
      <c r="B7" s="27" t="s">
        <v>1</v>
      </c>
      <c r="C7" s="27" t="s">
        <v>15</v>
      </c>
      <c r="D7" s="36">
        <v>676050</v>
      </c>
      <c r="E7" s="36">
        <v>417002</v>
      </c>
    </row>
    <row r="8" spans="2:5" ht="12.95" customHeight="1" x14ac:dyDescent="0.2">
      <c r="B8" s="27" t="s">
        <v>2</v>
      </c>
      <c r="C8" s="27" t="s">
        <v>16</v>
      </c>
      <c r="D8" s="36">
        <v>394910</v>
      </c>
      <c r="E8" s="36">
        <v>15367</v>
      </c>
    </row>
    <row r="9" spans="2:5" ht="12.95" customHeight="1" x14ac:dyDescent="0.2">
      <c r="B9" s="27" t="s">
        <v>3</v>
      </c>
      <c r="C9" s="27" t="s">
        <v>17</v>
      </c>
      <c r="D9" s="36">
        <v>3450</v>
      </c>
      <c r="E9" s="36">
        <v>321</v>
      </c>
    </row>
    <row r="10" spans="2:5" ht="12.95" customHeight="1" x14ac:dyDescent="0.2">
      <c r="B10" s="27" t="s">
        <v>4</v>
      </c>
      <c r="C10" s="27" t="s">
        <v>18</v>
      </c>
      <c r="D10" s="36">
        <v>175553900</v>
      </c>
      <c r="E10" s="36">
        <v>427618</v>
      </c>
    </row>
    <row r="11" spans="2:5" ht="12.95" customHeight="1" x14ac:dyDescent="0.2">
      <c r="B11" s="27" t="s">
        <v>5</v>
      </c>
      <c r="C11" s="27" t="s">
        <v>19</v>
      </c>
      <c r="D11" s="36">
        <v>1769000</v>
      </c>
      <c r="E11" s="36">
        <v>9156</v>
      </c>
    </row>
    <row r="12" spans="2:5" ht="12.95" customHeight="1" x14ac:dyDescent="0.2">
      <c r="B12" s="27" t="s">
        <v>6</v>
      </c>
      <c r="C12" s="27" t="s">
        <v>20</v>
      </c>
      <c r="D12" s="36">
        <v>6600</v>
      </c>
      <c r="E12" s="36">
        <v>405</v>
      </c>
    </row>
    <row r="13" spans="2:5" ht="12.95" customHeight="1" x14ac:dyDescent="0.2">
      <c r="B13" s="27" t="s">
        <v>28</v>
      </c>
      <c r="C13" s="27" t="s">
        <v>29</v>
      </c>
      <c r="D13" s="36">
        <v>11110</v>
      </c>
      <c r="E13" s="36">
        <v>81</v>
      </c>
    </row>
    <row r="14" spans="2:5" ht="12.95" customHeight="1" x14ac:dyDescent="0.2">
      <c r="B14" s="27" t="s">
        <v>7</v>
      </c>
      <c r="C14" s="27" t="s">
        <v>21</v>
      </c>
      <c r="D14" s="36">
        <v>17990</v>
      </c>
      <c r="E14" s="36">
        <v>1137</v>
      </c>
    </row>
    <row r="15" spans="2:5" ht="12.95" customHeight="1" x14ac:dyDescent="0.2">
      <c r="B15" s="27" t="s">
        <v>8</v>
      </c>
      <c r="C15" s="27" t="s">
        <v>22</v>
      </c>
      <c r="D15" s="36">
        <v>1983370</v>
      </c>
      <c r="E15" s="36">
        <v>2129721</v>
      </c>
    </row>
    <row r="16" spans="2:5" ht="12.95" customHeight="1" x14ac:dyDescent="0.2">
      <c r="B16" s="27" t="s">
        <v>9</v>
      </c>
      <c r="C16" s="27" t="s">
        <v>23</v>
      </c>
      <c r="D16" s="36">
        <v>488991</v>
      </c>
      <c r="E16" s="36">
        <v>551850</v>
      </c>
    </row>
    <row r="17" spans="2:17" ht="12.95" customHeight="1" x14ac:dyDescent="0.2">
      <c r="B17" s="27" t="s">
        <v>10</v>
      </c>
      <c r="C17" s="27" t="s">
        <v>24</v>
      </c>
      <c r="D17" s="36">
        <v>9202629</v>
      </c>
      <c r="E17" s="36">
        <v>7671009</v>
      </c>
    </row>
    <row r="18" spans="2:17" ht="12.95" customHeight="1" x14ac:dyDescent="0.2">
      <c r="B18" s="27" t="s">
        <v>11</v>
      </c>
      <c r="C18" s="27" t="s">
        <v>25</v>
      </c>
      <c r="D18" s="36">
        <v>1626970</v>
      </c>
      <c r="E18" s="36">
        <v>12599</v>
      </c>
    </row>
    <row r="19" spans="2:17" ht="12.95" customHeight="1" x14ac:dyDescent="0.2">
      <c r="B19" s="27" t="s">
        <v>30</v>
      </c>
      <c r="C19" s="27" t="s">
        <v>31</v>
      </c>
      <c r="D19" s="36">
        <v>4515</v>
      </c>
      <c r="E19" s="36">
        <v>659</v>
      </c>
    </row>
    <row r="20" spans="2:17" ht="12.95" customHeight="1" x14ac:dyDescent="0.2">
      <c r="B20" s="27" t="s">
        <v>32</v>
      </c>
      <c r="C20" s="27" t="s">
        <v>33</v>
      </c>
      <c r="D20" s="36">
        <v>0</v>
      </c>
      <c r="E20" s="36">
        <v>0</v>
      </c>
    </row>
    <row r="21" spans="2:17" ht="12.95" customHeight="1" x14ac:dyDescent="0.2">
      <c r="B21" s="27" t="s">
        <v>12</v>
      </c>
      <c r="C21" s="27" t="s">
        <v>26</v>
      </c>
      <c r="D21" s="36">
        <v>1476174</v>
      </c>
      <c r="E21" s="36">
        <v>745745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241635</v>
      </c>
      <c r="E22" s="36">
        <v>55205</v>
      </c>
      <c r="H22" s="14"/>
    </row>
    <row r="23" spans="2:17" ht="12.95" customHeight="1" x14ac:dyDescent="0.2">
      <c r="B23" s="59" t="s">
        <v>67</v>
      </c>
      <c r="C23" s="27" t="s">
        <v>68</v>
      </c>
      <c r="D23" s="36"/>
      <c r="E23" s="36">
        <v>6519</v>
      </c>
      <c r="H23" s="14"/>
      <c r="I23" s="14"/>
    </row>
    <row r="24" spans="2:17" s="25" customFormat="1" ht="12.95" customHeight="1" x14ac:dyDescent="0.2">
      <c r="B24" s="15" t="s">
        <v>48</v>
      </c>
      <c r="C24" s="10"/>
      <c r="D24" s="10"/>
      <c r="E24" s="16">
        <f>SUM(E6:E23)</f>
        <v>12527536</v>
      </c>
      <c r="H24" s="21"/>
      <c r="I24" s="21"/>
    </row>
    <row r="25" spans="2:17" ht="12.95" customHeight="1" x14ac:dyDescent="0.2">
      <c r="B25" s="17" t="s">
        <v>62</v>
      </c>
      <c r="C25" s="6"/>
      <c r="D25" s="18"/>
      <c r="E25" s="9">
        <f>+E24/1000000</f>
        <v>12.527536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79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1" t="s">
        <v>44</v>
      </c>
      <c r="C30" s="61"/>
      <c r="D30" s="61" t="s">
        <v>57</v>
      </c>
      <c r="E30" s="61"/>
      <c r="Q30" s="22"/>
    </row>
    <row r="31" spans="2:17" ht="22.5" x14ac:dyDescent="0.2">
      <c r="B31" s="33" t="s">
        <v>54</v>
      </c>
      <c r="C31" s="33" t="s">
        <v>55</v>
      </c>
      <c r="D31" s="33" t="s">
        <v>56</v>
      </c>
      <c r="E31" s="33" t="s">
        <v>61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38395</v>
      </c>
      <c r="E32" s="36">
        <v>23368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38725</v>
      </c>
      <c r="E33" s="36">
        <v>24634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489610</v>
      </c>
      <c r="E34" s="36">
        <v>21129</v>
      </c>
    </row>
    <row r="35" spans="2:17" ht="12.95" customHeight="1" x14ac:dyDescent="0.2">
      <c r="B35" s="27" t="s">
        <v>3</v>
      </c>
      <c r="C35" s="27" t="s">
        <v>17</v>
      </c>
      <c r="D35" s="36">
        <v>266650</v>
      </c>
      <c r="E35" s="36">
        <v>32314</v>
      </c>
    </row>
    <row r="36" spans="2:17" ht="12.95" customHeight="1" x14ac:dyDescent="0.2">
      <c r="B36" s="27" t="s">
        <v>4</v>
      </c>
      <c r="C36" s="27" t="s">
        <v>18</v>
      </c>
      <c r="D36" s="36">
        <v>86793900</v>
      </c>
      <c r="E36" s="36">
        <v>217999</v>
      </c>
    </row>
    <row r="37" spans="2:17" ht="12.95" customHeight="1" x14ac:dyDescent="0.2">
      <c r="B37" s="27" t="s">
        <v>5</v>
      </c>
      <c r="C37" s="27" t="s">
        <v>19</v>
      </c>
      <c r="D37" s="36">
        <v>1833000</v>
      </c>
      <c r="E37" s="36">
        <v>10472</v>
      </c>
    </row>
    <row r="38" spans="2:17" ht="12.95" customHeight="1" x14ac:dyDescent="0.2">
      <c r="B38" s="27" t="s">
        <v>6</v>
      </c>
      <c r="C38" s="27" t="s">
        <v>20</v>
      </c>
      <c r="D38" s="36">
        <v>45600</v>
      </c>
      <c r="E38" s="36">
        <v>3758</v>
      </c>
    </row>
    <row r="39" spans="2:17" ht="12.95" customHeight="1" x14ac:dyDescent="0.2">
      <c r="B39" s="27" t="s">
        <v>28</v>
      </c>
      <c r="C39" s="27" t="s">
        <v>29</v>
      </c>
      <c r="D39" s="36">
        <v>0</v>
      </c>
      <c r="E39" s="36">
        <v>0</v>
      </c>
    </row>
    <row r="40" spans="2:17" ht="12.95" customHeight="1" x14ac:dyDescent="0.2">
      <c r="B40" s="27" t="s">
        <v>7</v>
      </c>
      <c r="C40" s="27" t="s">
        <v>21</v>
      </c>
      <c r="D40" s="36">
        <v>49330</v>
      </c>
      <c r="E40" s="36">
        <v>4656</v>
      </c>
    </row>
    <row r="41" spans="2:17" ht="12.95" customHeight="1" x14ac:dyDescent="0.2">
      <c r="B41" s="27" t="s">
        <v>8</v>
      </c>
      <c r="C41" s="27" t="s">
        <v>22</v>
      </c>
      <c r="D41" s="36">
        <v>281930</v>
      </c>
      <c r="E41" s="36">
        <v>315432</v>
      </c>
    </row>
    <row r="42" spans="2:17" ht="12.95" customHeight="1" x14ac:dyDescent="0.2">
      <c r="B42" s="27" t="s">
        <v>9</v>
      </c>
      <c r="C42" s="27" t="s">
        <v>23</v>
      </c>
      <c r="D42" s="36">
        <v>126975</v>
      </c>
      <c r="E42" s="36">
        <v>149368</v>
      </c>
    </row>
    <row r="43" spans="2:17" ht="12.95" customHeight="1" x14ac:dyDescent="0.2">
      <c r="B43" s="27" t="s">
        <v>10</v>
      </c>
      <c r="C43" s="27" t="s">
        <v>24</v>
      </c>
      <c r="D43" s="36">
        <v>745700</v>
      </c>
      <c r="E43" s="36">
        <v>653168</v>
      </c>
    </row>
    <row r="44" spans="2:17" ht="12.95" customHeight="1" x14ac:dyDescent="0.2">
      <c r="B44" s="27" t="s">
        <v>11</v>
      </c>
      <c r="C44" s="27" t="s">
        <v>25</v>
      </c>
      <c r="D44" s="36">
        <v>1760610</v>
      </c>
      <c r="E44" s="36">
        <v>16126</v>
      </c>
    </row>
    <row r="45" spans="2:17" ht="12.95" customHeight="1" x14ac:dyDescent="0.2">
      <c r="B45" s="27" t="s">
        <v>30</v>
      </c>
      <c r="C45" s="27" t="s">
        <v>31</v>
      </c>
      <c r="D45" s="36">
        <v>1178</v>
      </c>
      <c r="E45" s="36">
        <v>241</v>
      </c>
    </row>
    <row r="46" spans="2:17" ht="12.95" customHeight="1" x14ac:dyDescent="0.2">
      <c r="B46" s="20" t="s">
        <v>32</v>
      </c>
      <c r="C46" s="20" t="s">
        <v>33</v>
      </c>
      <c r="D46" s="36">
        <v>0</v>
      </c>
      <c r="E46" s="36">
        <v>0</v>
      </c>
    </row>
    <row r="47" spans="2:17" ht="12.95" customHeight="1" x14ac:dyDescent="0.2">
      <c r="B47" s="27" t="s">
        <v>12</v>
      </c>
      <c r="C47" s="27" t="s">
        <v>26</v>
      </c>
      <c r="D47" s="36">
        <v>1284842</v>
      </c>
      <c r="E47" s="36">
        <v>669267</v>
      </c>
    </row>
    <row r="48" spans="2:17" ht="12.95" customHeight="1" x14ac:dyDescent="0.2">
      <c r="B48" s="27" t="s">
        <v>13</v>
      </c>
      <c r="C48" s="27" t="s">
        <v>27</v>
      </c>
      <c r="D48" s="36">
        <v>26420</v>
      </c>
      <c r="E48" s="36">
        <v>6562</v>
      </c>
    </row>
    <row r="49" spans="2:5" ht="12.95" customHeight="1" x14ac:dyDescent="0.2">
      <c r="B49" s="59" t="s">
        <v>67</v>
      </c>
      <c r="C49" s="27" t="s">
        <v>68</v>
      </c>
      <c r="D49" s="36"/>
      <c r="E49" s="36">
        <v>1321</v>
      </c>
    </row>
    <row r="50" spans="2:5" s="25" customFormat="1" ht="12.95" customHeight="1" x14ac:dyDescent="0.2">
      <c r="B50" s="10" t="s">
        <v>48</v>
      </c>
      <c r="C50" s="10"/>
      <c r="D50" s="16"/>
      <c r="E50" s="16">
        <f>SUM(E32:E49)</f>
        <v>2149815</v>
      </c>
    </row>
    <row r="51" spans="2:5" ht="12.95" customHeight="1" x14ac:dyDescent="0.2">
      <c r="B51" s="17" t="s">
        <v>62</v>
      </c>
      <c r="C51" s="6"/>
      <c r="D51" s="18"/>
      <c r="E51" s="9">
        <f>+E50/1000000</f>
        <v>2.1498149999999998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80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1" t="s">
        <v>44</v>
      </c>
      <c r="C56" s="61"/>
      <c r="D56" s="61" t="s">
        <v>58</v>
      </c>
      <c r="E56" s="61"/>
    </row>
    <row r="57" spans="2:5" ht="22.5" x14ac:dyDescent="0.2">
      <c r="B57" s="33" t="s">
        <v>54</v>
      </c>
      <c r="C57" s="33" t="s">
        <v>55</v>
      </c>
      <c r="D57" s="33" t="s">
        <v>59</v>
      </c>
      <c r="E57" s="33" t="s">
        <v>61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67</v>
      </c>
      <c r="C72" s="27" t="s">
        <v>68</v>
      </c>
      <c r="D72" s="36"/>
      <c r="E72" s="36">
        <v>0</v>
      </c>
    </row>
    <row r="73" spans="2:5" s="25" customFormat="1" ht="12.95" customHeight="1" x14ac:dyDescent="0.2">
      <c r="B73" s="10" t="s">
        <v>48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62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81</v>
      </c>
      <c r="C77" s="39"/>
      <c r="D77" s="36"/>
      <c r="E77" s="36"/>
    </row>
    <row r="78" spans="2:5" ht="12.95" customHeight="1" x14ac:dyDescent="0.2">
      <c r="B78" s="38" t="s">
        <v>63</v>
      </c>
      <c r="C78" s="39"/>
      <c r="D78" s="36"/>
      <c r="E78" s="36"/>
    </row>
    <row r="79" spans="2:5" ht="12.95" customHeight="1" x14ac:dyDescent="0.2">
      <c r="B79" s="60"/>
      <c r="C79" s="60"/>
      <c r="D79" s="60"/>
      <c r="E79" s="60"/>
    </row>
    <row r="80" spans="2:5" ht="12.95" customHeight="1" x14ac:dyDescent="0.2">
      <c r="B80" s="52" t="s">
        <v>40</v>
      </c>
      <c r="C80" s="53"/>
      <c r="D80" s="53"/>
      <c r="E80" s="14">
        <f>+E25+E74</f>
        <v>12.527536</v>
      </c>
    </row>
    <row r="81" spans="2:5" ht="12.95" customHeight="1" x14ac:dyDescent="0.2">
      <c r="B81" s="24" t="s">
        <v>51</v>
      </c>
      <c r="C81" s="11"/>
      <c r="D81" s="11"/>
      <c r="E81" s="19">
        <f>+E51</f>
        <v>2.1498149999999998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2 A32:B48 B58:B7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214F-9FE6-48E9-8CA6-551579323F7B}">
  <sheetPr>
    <pageSetUpPr fitToPage="1"/>
  </sheetPr>
  <dimension ref="B2:Q81"/>
  <sheetViews>
    <sheetView showGridLines="0" topLeftCell="A32" zoomScale="85" zoomScaleNormal="85" workbookViewId="0">
      <selection activeCell="B78" sqref="B78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82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44</v>
      </c>
      <c r="C4" s="61"/>
      <c r="D4" s="61" t="s">
        <v>53</v>
      </c>
      <c r="E4" s="61"/>
    </row>
    <row r="5" spans="2:5" ht="22.5" customHeight="1" x14ac:dyDescent="0.2">
      <c r="B5" s="33" t="s">
        <v>54</v>
      </c>
      <c r="C5" s="33" t="s">
        <v>55</v>
      </c>
      <c r="D5" s="33" t="s">
        <v>56</v>
      </c>
      <c r="E5" s="33" t="s">
        <v>61</v>
      </c>
    </row>
    <row r="6" spans="2:5" ht="12.95" customHeight="1" x14ac:dyDescent="0.2">
      <c r="B6" s="27" t="s">
        <v>0</v>
      </c>
      <c r="C6" s="27" t="s">
        <v>14</v>
      </c>
      <c r="D6" s="36">
        <v>797885</v>
      </c>
      <c r="E6" s="36">
        <v>471633</v>
      </c>
    </row>
    <row r="7" spans="2:5" ht="12.95" customHeight="1" x14ac:dyDescent="0.2">
      <c r="B7" s="27" t="s">
        <v>1</v>
      </c>
      <c r="C7" s="27" t="s">
        <v>15</v>
      </c>
      <c r="D7" s="36">
        <v>533120</v>
      </c>
      <c r="E7" s="36">
        <v>322768</v>
      </c>
    </row>
    <row r="8" spans="2:5" ht="12.95" customHeight="1" x14ac:dyDescent="0.2">
      <c r="B8" s="27" t="s">
        <v>2</v>
      </c>
      <c r="C8" s="27" t="s">
        <v>16</v>
      </c>
      <c r="D8" s="36">
        <v>1964450</v>
      </c>
      <c r="E8" s="36">
        <v>78198</v>
      </c>
    </row>
    <row r="9" spans="2:5" ht="12.95" customHeight="1" x14ac:dyDescent="0.2">
      <c r="B9" s="27" t="s">
        <v>3</v>
      </c>
      <c r="C9" s="27" t="s">
        <v>17</v>
      </c>
      <c r="D9" s="36">
        <v>14600</v>
      </c>
      <c r="E9" s="36">
        <v>1375</v>
      </c>
    </row>
    <row r="10" spans="2:5" ht="12.95" customHeight="1" x14ac:dyDescent="0.2">
      <c r="B10" s="27" t="s">
        <v>4</v>
      </c>
      <c r="C10" s="27" t="s">
        <v>18</v>
      </c>
      <c r="D10" s="36">
        <v>184945700</v>
      </c>
      <c r="E10" s="36">
        <v>473513</v>
      </c>
    </row>
    <row r="11" spans="2:5" ht="12.95" customHeight="1" x14ac:dyDescent="0.2">
      <c r="B11" s="27" t="s">
        <v>5</v>
      </c>
      <c r="C11" s="27" t="s">
        <v>19</v>
      </c>
      <c r="D11" s="36">
        <v>1262000</v>
      </c>
      <c r="E11" s="36">
        <v>6459</v>
      </c>
    </row>
    <row r="12" spans="2:5" ht="12.95" customHeight="1" x14ac:dyDescent="0.2">
      <c r="B12" s="27" t="s">
        <v>6</v>
      </c>
      <c r="C12" s="27" t="s">
        <v>20</v>
      </c>
      <c r="D12" s="36">
        <v>18000</v>
      </c>
      <c r="E12" s="36">
        <v>1118</v>
      </c>
    </row>
    <row r="13" spans="2:5" ht="12.95" customHeight="1" x14ac:dyDescent="0.2">
      <c r="B13" s="27" t="s">
        <v>28</v>
      </c>
      <c r="C13" s="27" t="s">
        <v>29</v>
      </c>
      <c r="D13" s="36">
        <v>37000</v>
      </c>
      <c r="E13" s="36">
        <v>270</v>
      </c>
    </row>
    <row r="14" spans="2:5" ht="12.95" customHeight="1" x14ac:dyDescent="0.2">
      <c r="B14" s="27" t="s">
        <v>7</v>
      </c>
      <c r="C14" s="27" t="s">
        <v>21</v>
      </c>
      <c r="D14" s="36">
        <v>35250</v>
      </c>
      <c r="E14" s="36">
        <v>2216</v>
      </c>
    </row>
    <row r="15" spans="2:5" ht="12.95" customHeight="1" x14ac:dyDescent="0.2">
      <c r="B15" s="27" t="s">
        <v>8</v>
      </c>
      <c r="C15" s="27" t="s">
        <v>22</v>
      </c>
      <c r="D15" s="36">
        <v>2462010</v>
      </c>
      <c r="E15" s="36">
        <v>2609103</v>
      </c>
    </row>
    <row r="16" spans="2:5" ht="12.95" customHeight="1" x14ac:dyDescent="0.2">
      <c r="B16" s="27" t="s">
        <v>9</v>
      </c>
      <c r="C16" s="27" t="s">
        <v>23</v>
      </c>
      <c r="D16" s="36">
        <v>535690</v>
      </c>
      <c r="E16" s="36">
        <v>597473</v>
      </c>
    </row>
    <row r="17" spans="2:17" ht="12.95" customHeight="1" x14ac:dyDescent="0.2">
      <c r="B17" s="27" t="s">
        <v>10</v>
      </c>
      <c r="C17" s="27" t="s">
        <v>24</v>
      </c>
      <c r="D17" s="36">
        <v>7425091</v>
      </c>
      <c r="E17" s="36">
        <v>6086314</v>
      </c>
    </row>
    <row r="18" spans="2:17" ht="12.95" customHeight="1" x14ac:dyDescent="0.2">
      <c r="B18" s="27" t="s">
        <v>11</v>
      </c>
      <c r="C18" s="27" t="s">
        <v>25</v>
      </c>
      <c r="D18" s="36">
        <v>2429720</v>
      </c>
      <c r="E18" s="36">
        <v>18167</v>
      </c>
    </row>
    <row r="19" spans="2:17" ht="12.95" customHeight="1" x14ac:dyDescent="0.2">
      <c r="B19" s="27" t="s">
        <v>30</v>
      </c>
      <c r="C19" s="27" t="s">
        <v>31</v>
      </c>
      <c r="D19" s="36">
        <v>8210</v>
      </c>
      <c r="E19" s="36">
        <v>1199</v>
      </c>
    </row>
    <row r="20" spans="2:17" ht="12.95" customHeight="1" x14ac:dyDescent="0.2">
      <c r="B20" s="27" t="s">
        <v>32</v>
      </c>
      <c r="C20" s="27" t="s">
        <v>33</v>
      </c>
      <c r="D20" s="36">
        <v>0</v>
      </c>
      <c r="E20" s="36">
        <v>0</v>
      </c>
    </row>
    <row r="21" spans="2:17" ht="12.95" customHeight="1" x14ac:dyDescent="0.2">
      <c r="B21" s="27" t="s">
        <v>12</v>
      </c>
      <c r="C21" s="27" t="s">
        <v>26</v>
      </c>
      <c r="D21" s="36">
        <v>1690503</v>
      </c>
      <c r="E21" s="36">
        <v>854200</v>
      </c>
      <c r="H21" s="14"/>
    </row>
    <row r="22" spans="2:17" ht="12.95" customHeight="1" x14ac:dyDescent="0.2">
      <c r="B22" s="27" t="s">
        <v>13</v>
      </c>
      <c r="C22" s="27" t="s">
        <v>27</v>
      </c>
      <c r="D22" s="36">
        <v>348640</v>
      </c>
      <c r="E22" s="36">
        <v>79583</v>
      </c>
      <c r="H22" s="14"/>
    </row>
    <row r="23" spans="2:17" ht="12.95" customHeight="1" x14ac:dyDescent="0.2">
      <c r="B23" s="59" t="s">
        <v>67</v>
      </c>
      <c r="C23" s="27" t="s">
        <v>68</v>
      </c>
      <c r="D23" s="36"/>
      <c r="E23" s="36">
        <v>4799</v>
      </c>
      <c r="H23" s="14"/>
      <c r="I23" s="14"/>
    </row>
    <row r="24" spans="2:17" s="25" customFormat="1" ht="12.95" customHeight="1" x14ac:dyDescent="0.2">
      <c r="B24" s="15" t="s">
        <v>48</v>
      </c>
      <c r="C24" s="10"/>
      <c r="D24" s="10"/>
      <c r="E24" s="16">
        <f>SUM(E6:E23)</f>
        <v>11608388</v>
      </c>
      <c r="H24" s="21"/>
      <c r="I24" s="21"/>
    </row>
    <row r="25" spans="2:17" ht="12.95" customHeight="1" x14ac:dyDescent="0.2">
      <c r="B25" s="17" t="s">
        <v>62</v>
      </c>
      <c r="C25" s="6"/>
      <c r="D25" s="18"/>
      <c r="E25" s="9">
        <f>+E24/1000000</f>
        <v>11.608388</v>
      </c>
      <c r="I25" s="14"/>
    </row>
    <row r="26" spans="2:17" ht="12.95" customHeight="1" x14ac:dyDescent="0.2">
      <c r="B26" s="31"/>
      <c r="D26" s="28"/>
      <c r="E26" s="28"/>
    </row>
    <row r="27" spans="2:17" ht="12.75" customHeight="1" x14ac:dyDescent="0.2">
      <c r="B27" s="31"/>
      <c r="D27" s="28"/>
      <c r="E27" s="28"/>
    </row>
    <row r="28" spans="2:17" ht="12.95" customHeight="1" x14ac:dyDescent="0.2">
      <c r="B28" s="37" t="s">
        <v>83</v>
      </c>
      <c r="C28" s="39"/>
      <c r="D28" s="39"/>
      <c r="E28" s="39"/>
    </row>
    <row r="29" spans="2:17" ht="12.95" customHeight="1" x14ac:dyDescent="0.2">
      <c r="B29" s="29"/>
      <c r="C29" s="39"/>
      <c r="D29" s="39"/>
      <c r="E29" s="39"/>
      <c r="Q29" s="22"/>
    </row>
    <row r="30" spans="2:17" ht="22.5" customHeight="1" x14ac:dyDescent="0.2">
      <c r="B30" s="61" t="s">
        <v>44</v>
      </c>
      <c r="C30" s="61"/>
      <c r="D30" s="61" t="s">
        <v>57</v>
      </c>
      <c r="E30" s="61"/>
      <c r="Q30" s="22"/>
    </row>
    <row r="31" spans="2:17" ht="22.5" x14ac:dyDescent="0.2">
      <c r="B31" s="33" t="s">
        <v>54</v>
      </c>
      <c r="C31" s="33" t="s">
        <v>55</v>
      </c>
      <c r="D31" s="33" t="s">
        <v>56</v>
      </c>
      <c r="E31" s="33" t="s">
        <v>61</v>
      </c>
      <c r="Q31" s="22"/>
    </row>
    <row r="32" spans="2:17" ht="12.95" customHeight="1" x14ac:dyDescent="0.2">
      <c r="B32" s="27" t="s">
        <v>0</v>
      </c>
      <c r="C32" s="27" t="s">
        <v>14</v>
      </c>
      <c r="D32" s="36">
        <v>31860</v>
      </c>
      <c r="E32" s="36">
        <v>18755</v>
      </c>
      <c r="Q32" s="22"/>
    </row>
    <row r="33" spans="2:17" ht="12.95" customHeight="1" x14ac:dyDescent="0.2">
      <c r="B33" s="27">
        <v>124</v>
      </c>
      <c r="C33" s="27" t="s">
        <v>15</v>
      </c>
      <c r="D33" s="36">
        <v>23830</v>
      </c>
      <c r="E33" s="36">
        <v>14890</v>
      </c>
      <c r="Q33" s="22"/>
    </row>
    <row r="34" spans="2:17" ht="12.95" customHeight="1" x14ac:dyDescent="0.2">
      <c r="B34" s="27" t="s">
        <v>2</v>
      </c>
      <c r="C34" s="27" t="s">
        <v>16</v>
      </c>
      <c r="D34" s="36">
        <v>451100</v>
      </c>
      <c r="E34" s="36">
        <v>19532</v>
      </c>
    </row>
    <row r="35" spans="2:17" ht="12.95" customHeight="1" x14ac:dyDescent="0.2">
      <c r="B35" s="27" t="s">
        <v>3</v>
      </c>
      <c r="C35" s="27" t="s">
        <v>17</v>
      </c>
      <c r="D35" s="36">
        <v>4850</v>
      </c>
      <c r="E35" s="36">
        <v>675</v>
      </c>
    </row>
    <row r="36" spans="2:17" ht="12.95" customHeight="1" x14ac:dyDescent="0.2">
      <c r="B36" s="27" t="s">
        <v>4</v>
      </c>
      <c r="C36" s="27" t="s">
        <v>18</v>
      </c>
      <c r="D36" s="36">
        <v>160425600</v>
      </c>
      <c r="E36" s="36">
        <v>421658</v>
      </c>
    </row>
    <row r="37" spans="2:17" ht="12.95" customHeight="1" x14ac:dyDescent="0.2">
      <c r="B37" s="27" t="s">
        <v>5</v>
      </c>
      <c r="C37" s="27" t="s">
        <v>19</v>
      </c>
      <c r="D37" s="36">
        <v>1099000</v>
      </c>
      <c r="E37" s="36">
        <v>6179</v>
      </c>
    </row>
    <row r="38" spans="2:17" ht="12.95" customHeight="1" x14ac:dyDescent="0.2">
      <c r="B38" s="27" t="s">
        <v>6</v>
      </c>
      <c r="C38" s="27" t="s">
        <v>20</v>
      </c>
      <c r="D38" s="36">
        <v>550</v>
      </c>
      <c r="E38" s="36">
        <v>50</v>
      </c>
    </row>
    <row r="39" spans="2:17" ht="12.95" customHeight="1" x14ac:dyDescent="0.2">
      <c r="B39" s="27" t="s">
        <v>28</v>
      </c>
      <c r="C39" s="27" t="s">
        <v>29</v>
      </c>
      <c r="D39" s="36">
        <v>1500</v>
      </c>
      <c r="E39" s="36">
        <v>20</v>
      </c>
    </row>
    <row r="40" spans="2:17" ht="12.95" customHeight="1" x14ac:dyDescent="0.2">
      <c r="B40" s="27" t="s">
        <v>7</v>
      </c>
      <c r="C40" s="27" t="s">
        <v>21</v>
      </c>
      <c r="D40" s="36">
        <v>5410</v>
      </c>
      <c r="E40" s="36">
        <v>530</v>
      </c>
    </row>
    <row r="41" spans="2:17" ht="12.95" customHeight="1" x14ac:dyDescent="0.2">
      <c r="B41" s="27" t="s">
        <v>8</v>
      </c>
      <c r="C41" s="27" t="s">
        <v>22</v>
      </c>
      <c r="D41" s="36">
        <v>303750</v>
      </c>
      <c r="E41" s="36">
        <v>335407</v>
      </c>
    </row>
    <row r="42" spans="2:17" ht="12.95" customHeight="1" x14ac:dyDescent="0.2">
      <c r="B42" s="27" t="s">
        <v>9</v>
      </c>
      <c r="C42" s="27" t="s">
        <v>23</v>
      </c>
      <c r="D42" s="36">
        <v>151305</v>
      </c>
      <c r="E42" s="36">
        <v>177937</v>
      </c>
    </row>
    <row r="43" spans="2:17" ht="12.95" customHeight="1" x14ac:dyDescent="0.2">
      <c r="B43" s="27" t="s">
        <v>10</v>
      </c>
      <c r="C43" s="27" t="s">
        <v>24</v>
      </c>
      <c r="D43" s="36">
        <v>572046</v>
      </c>
      <c r="E43" s="36">
        <v>496945</v>
      </c>
    </row>
    <row r="44" spans="2:17" ht="12.95" customHeight="1" x14ac:dyDescent="0.2">
      <c r="B44" s="27" t="s">
        <v>11</v>
      </c>
      <c r="C44" s="27" t="s">
        <v>25</v>
      </c>
      <c r="D44" s="36">
        <v>1745620</v>
      </c>
      <c r="E44" s="36">
        <v>16088</v>
      </c>
    </row>
    <row r="45" spans="2:17" ht="12.95" customHeight="1" x14ac:dyDescent="0.2">
      <c r="B45" s="27" t="s">
        <v>30</v>
      </c>
      <c r="C45" s="27" t="s">
        <v>31</v>
      </c>
      <c r="D45" s="36">
        <v>1152</v>
      </c>
      <c r="E45" s="36">
        <v>236</v>
      </c>
    </row>
    <row r="46" spans="2:17" ht="12.95" customHeight="1" x14ac:dyDescent="0.2">
      <c r="B46" s="20" t="s">
        <v>32</v>
      </c>
      <c r="C46" s="20" t="s">
        <v>33</v>
      </c>
      <c r="D46" s="36">
        <v>0</v>
      </c>
      <c r="E46" s="36">
        <v>0</v>
      </c>
    </row>
    <row r="47" spans="2:17" ht="12.95" customHeight="1" x14ac:dyDescent="0.2">
      <c r="B47" s="27" t="s">
        <v>12</v>
      </c>
      <c r="C47" s="27" t="s">
        <v>26</v>
      </c>
      <c r="D47" s="36">
        <v>1551508</v>
      </c>
      <c r="E47" s="36">
        <v>808607</v>
      </c>
    </row>
    <row r="48" spans="2:17" ht="12.95" customHeight="1" x14ac:dyDescent="0.2">
      <c r="B48" s="27" t="s">
        <v>13</v>
      </c>
      <c r="C48" s="27" t="s">
        <v>27</v>
      </c>
      <c r="D48" s="36">
        <v>71835</v>
      </c>
      <c r="E48" s="36">
        <v>16520</v>
      </c>
    </row>
    <row r="49" spans="2:5" ht="12.95" customHeight="1" x14ac:dyDescent="0.2">
      <c r="B49" s="59" t="s">
        <v>67</v>
      </c>
      <c r="C49" s="27" t="s">
        <v>68</v>
      </c>
      <c r="D49" s="36"/>
      <c r="E49" s="36">
        <v>3632</v>
      </c>
    </row>
    <row r="50" spans="2:5" s="25" customFormat="1" ht="12.95" customHeight="1" x14ac:dyDescent="0.2">
      <c r="B50" s="10" t="s">
        <v>48</v>
      </c>
      <c r="C50" s="10"/>
      <c r="D50" s="16"/>
      <c r="E50" s="16">
        <f>SUM(E32:E49)</f>
        <v>2337661</v>
      </c>
    </row>
    <row r="51" spans="2:5" ht="12.95" customHeight="1" x14ac:dyDescent="0.2">
      <c r="B51" s="17" t="s">
        <v>62</v>
      </c>
      <c r="C51" s="6"/>
      <c r="D51" s="18"/>
      <c r="E51" s="9">
        <f>+E50/1000000</f>
        <v>2.3376610000000002</v>
      </c>
    </row>
    <row r="52" spans="2:5" ht="12.95" customHeight="1" x14ac:dyDescent="0.2">
      <c r="B52" s="31"/>
      <c r="D52" s="28"/>
      <c r="E52" s="28"/>
    </row>
    <row r="53" spans="2:5" ht="12.95" customHeight="1" x14ac:dyDescent="0.2">
      <c r="B53" s="31"/>
      <c r="D53" s="28"/>
      <c r="E53" s="28"/>
    </row>
    <row r="54" spans="2:5" ht="12.95" customHeight="1" x14ac:dyDescent="0.2">
      <c r="B54" s="34" t="s">
        <v>84</v>
      </c>
      <c r="C54" s="39"/>
      <c r="D54" s="39"/>
      <c r="E54" s="39"/>
    </row>
    <row r="55" spans="2:5" ht="12.95" customHeight="1" x14ac:dyDescent="0.2">
      <c r="B55" s="32"/>
      <c r="C55" s="39"/>
      <c r="D55" s="39"/>
      <c r="E55" s="39"/>
    </row>
    <row r="56" spans="2:5" ht="22.5" customHeight="1" x14ac:dyDescent="0.2">
      <c r="B56" s="61" t="s">
        <v>44</v>
      </c>
      <c r="C56" s="61"/>
      <c r="D56" s="61" t="s">
        <v>58</v>
      </c>
      <c r="E56" s="61"/>
    </row>
    <row r="57" spans="2:5" ht="22.5" x14ac:dyDescent="0.2">
      <c r="B57" s="33" t="s">
        <v>54</v>
      </c>
      <c r="C57" s="33" t="s">
        <v>55</v>
      </c>
      <c r="D57" s="33" t="s">
        <v>59</v>
      </c>
      <c r="E57" s="33" t="s">
        <v>61</v>
      </c>
    </row>
    <row r="58" spans="2:5" ht="12.95" customHeight="1" x14ac:dyDescent="0.2">
      <c r="B58" s="27" t="s">
        <v>0</v>
      </c>
      <c r="C58" s="27" t="s">
        <v>14</v>
      </c>
      <c r="D58" s="36">
        <v>0</v>
      </c>
      <c r="E58" s="36">
        <v>0</v>
      </c>
    </row>
    <row r="59" spans="2:5" ht="12.95" customHeight="1" x14ac:dyDescent="0.2">
      <c r="B59" s="27">
        <v>124</v>
      </c>
      <c r="C59" s="27" t="s">
        <v>15</v>
      </c>
      <c r="D59" s="36">
        <v>0</v>
      </c>
      <c r="E59" s="36">
        <v>0</v>
      </c>
    </row>
    <row r="60" spans="2:5" ht="12.95" customHeight="1" x14ac:dyDescent="0.2">
      <c r="B60" s="27" t="s">
        <v>2</v>
      </c>
      <c r="C60" s="27" t="s">
        <v>16</v>
      </c>
      <c r="D60" s="36">
        <v>0</v>
      </c>
      <c r="E60" s="36">
        <v>0</v>
      </c>
    </row>
    <row r="61" spans="2:5" ht="12.95" customHeight="1" x14ac:dyDescent="0.2">
      <c r="B61" s="27" t="s">
        <v>3</v>
      </c>
      <c r="C61" s="27" t="s">
        <v>17</v>
      </c>
      <c r="D61" s="36">
        <v>0</v>
      </c>
      <c r="E61" s="36">
        <v>0</v>
      </c>
    </row>
    <row r="62" spans="2:5" ht="12.95" customHeight="1" x14ac:dyDescent="0.2">
      <c r="B62" s="27" t="s">
        <v>4</v>
      </c>
      <c r="C62" s="27" t="s">
        <v>18</v>
      </c>
      <c r="D62" s="36">
        <v>0</v>
      </c>
      <c r="E62" s="36">
        <v>0</v>
      </c>
    </row>
    <row r="63" spans="2:5" ht="12.95" customHeight="1" x14ac:dyDescent="0.2">
      <c r="B63" s="27" t="s">
        <v>5</v>
      </c>
      <c r="C63" s="27" t="s">
        <v>19</v>
      </c>
      <c r="D63" s="36">
        <v>0</v>
      </c>
      <c r="E63" s="36">
        <v>0</v>
      </c>
    </row>
    <row r="64" spans="2:5" ht="12.95" customHeight="1" x14ac:dyDescent="0.2">
      <c r="B64" s="27" t="s">
        <v>6</v>
      </c>
      <c r="C64" s="27" t="s">
        <v>20</v>
      </c>
      <c r="D64" s="36">
        <v>0</v>
      </c>
      <c r="E64" s="36">
        <v>0</v>
      </c>
    </row>
    <row r="65" spans="2:5" ht="12.95" customHeight="1" x14ac:dyDescent="0.2">
      <c r="B65" s="27" t="s">
        <v>7</v>
      </c>
      <c r="C65" s="27" t="s">
        <v>21</v>
      </c>
      <c r="D65" s="36">
        <v>0</v>
      </c>
      <c r="E65" s="36">
        <v>0</v>
      </c>
    </row>
    <row r="66" spans="2:5" ht="12.95" customHeight="1" x14ac:dyDescent="0.2">
      <c r="B66" s="27" t="s">
        <v>8</v>
      </c>
      <c r="C66" s="27" t="s">
        <v>22</v>
      </c>
      <c r="D66" s="36">
        <v>0</v>
      </c>
      <c r="E66" s="36">
        <v>0</v>
      </c>
    </row>
    <row r="67" spans="2:5" ht="12.95" customHeight="1" x14ac:dyDescent="0.2">
      <c r="B67" s="27" t="s">
        <v>9</v>
      </c>
      <c r="C67" s="27" t="s">
        <v>23</v>
      </c>
      <c r="D67" s="36">
        <v>0</v>
      </c>
      <c r="E67" s="36">
        <v>0</v>
      </c>
    </row>
    <row r="68" spans="2:5" ht="12.95" customHeight="1" x14ac:dyDescent="0.2">
      <c r="B68" s="27" t="s">
        <v>10</v>
      </c>
      <c r="C68" s="27" t="s">
        <v>24</v>
      </c>
      <c r="D68" s="36">
        <v>0</v>
      </c>
      <c r="E68" s="36">
        <v>0</v>
      </c>
    </row>
    <row r="69" spans="2:5" ht="12.95" customHeight="1" x14ac:dyDescent="0.2">
      <c r="B69" s="27" t="s">
        <v>11</v>
      </c>
      <c r="C69" s="27" t="s">
        <v>25</v>
      </c>
      <c r="D69" s="36">
        <v>0</v>
      </c>
      <c r="E69" s="36">
        <v>0</v>
      </c>
    </row>
    <row r="70" spans="2:5" ht="12.95" customHeight="1" x14ac:dyDescent="0.2">
      <c r="B70" s="27" t="s">
        <v>12</v>
      </c>
      <c r="C70" s="27" t="s">
        <v>26</v>
      </c>
      <c r="D70" s="36">
        <v>0</v>
      </c>
      <c r="E70" s="36">
        <v>0</v>
      </c>
    </row>
    <row r="71" spans="2:5" ht="12.95" customHeight="1" x14ac:dyDescent="0.2">
      <c r="B71" s="27" t="s">
        <v>13</v>
      </c>
      <c r="C71" s="27" t="s">
        <v>27</v>
      </c>
      <c r="D71" s="36">
        <v>0</v>
      </c>
      <c r="E71" s="36">
        <v>0</v>
      </c>
    </row>
    <row r="72" spans="2:5" ht="12.95" customHeight="1" x14ac:dyDescent="0.2">
      <c r="B72" s="59" t="s">
        <v>67</v>
      </c>
      <c r="C72" s="27" t="s">
        <v>68</v>
      </c>
      <c r="D72" s="36"/>
      <c r="E72" s="36">
        <v>0</v>
      </c>
    </row>
    <row r="73" spans="2:5" s="25" customFormat="1" ht="12.95" customHeight="1" x14ac:dyDescent="0.2">
      <c r="B73" s="10" t="s">
        <v>48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62</v>
      </c>
      <c r="C74" s="6"/>
      <c r="D74" s="18"/>
      <c r="E74" s="9">
        <f>+E73/1000000</f>
        <v>0</v>
      </c>
    </row>
    <row r="75" spans="2:5" ht="12.95" customHeight="1" x14ac:dyDescent="0.2">
      <c r="B75" s="31"/>
      <c r="D75" s="36"/>
      <c r="E75" s="36"/>
    </row>
    <row r="76" spans="2:5" ht="12.95" customHeight="1" x14ac:dyDescent="0.2">
      <c r="B76" s="31"/>
      <c r="D76" s="36"/>
      <c r="E76" s="36"/>
    </row>
    <row r="77" spans="2:5" ht="12.95" customHeight="1" x14ac:dyDescent="0.2">
      <c r="B77" s="37" t="s">
        <v>85</v>
      </c>
      <c r="C77" s="39"/>
      <c r="D77" s="36"/>
      <c r="E77" s="36"/>
    </row>
    <row r="78" spans="2:5" ht="12.95" customHeight="1" x14ac:dyDescent="0.2">
      <c r="B78" s="38" t="s">
        <v>63</v>
      </c>
      <c r="C78" s="39"/>
      <c r="D78" s="36"/>
      <c r="E78" s="36"/>
    </row>
    <row r="79" spans="2:5" ht="12.95" customHeight="1" x14ac:dyDescent="0.2">
      <c r="B79" s="60"/>
      <c r="C79" s="60"/>
      <c r="D79" s="60"/>
      <c r="E79" s="60"/>
    </row>
    <row r="80" spans="2:5" ht="12.95" customHeight="1" x14ac:dyDescent="0.2">
      <c r="B80" s="52" t="s">
        <v>40</v>
      </c>
      <c r="C80" s="53"/>
      <c r="D80" s="53"/>
      <c r="E80" s="14">
        <f>+E25+E74</f>
        <v>11.608388</v>
      </c>
    </row>
    <row r="81" spans="2:5" ht="12.95" customHeight="1" x14ac:dyDescent="0.2">
      <c r="B81" s="24" t="s">
        <v>51</v>
      </c>
      <c r="C81" s="11"/>
      <c r="D81" s="11"/>
      <c r="E81" s="19">
        <f>+E51</f>
        <v>2.3376610000000002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A6:B22 B32:B48 B58:B7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3703-FE00-4FBA-AAC3-F9C0917821A8}">
  <sheetPr>
    <pageSetUpPr fitToPage="1"/>
  </sheetPr>
  <dimension ref="B2:Q79"/>
  <sheetViews>
    <sheetView showGridLines="0" topLeftCell="A30" zoomScale="85" zoomScaleNormal="85" workbookViewId="0">
      <selection activeCell="M24" sqref="M24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86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44</v>
      </c>
      <c r="C4" s="61"/>
      <c r="D4" s="61" t="s">
        <v>53</v>
      </c>
      <c r="E4" s="61"/>
    </row>
    <row r="5" spans="2:5" ht="22.5" customHeight="1" x14ac:dyDescent="0.2">
      <c r="B5" s="33" t="s">
        <v>54</v>
      </c>
      <c r="C5" s="33" t="s">
        <v>55</v>
      </c>
      <c r="D5" s="33" t="s">
        <v>56</v>
      </c>
      <c r="E5" s="33" t="s">
        <v>61</v>
      </c>
    </row>
    <row r="6" spans="2:5" ht="12.95" customHeight="1" x14ac:dyDescent="0.2">
      <c r="B6" s="27" t="s">
        <v>0</v>
      </c>
      <c r="C6" s="27" t="s">
        <v>14</v>
      </c>
      <c r="D6" s="36">
        <v>1001400</v>
      </c>
      <c r="E6" s="36">
        <v>597089</v>
      </c>
    </row>
    <row r="7" spans="2:5" ht="12.95" customHeight="1" x14ac:dyDescent="0.2">
      <c r="B7" s="27" t="s">
        <v>1</v>
      </c>
      <c r="C7" s="27" t="s">
        <v>15</v>
      </c>
      <c r="D7" s="36">
        <v>708565</v>
      </c>
      <c r="E7" s="36">
        <v>430420</v>
      </c>
    </row>
    <row r="8" spans="2:5" ht="12.95" customHeight="1" x14ac:dyDescent="0.2">
      <c r="B8" s="27" t="s">
        <v>2</v>
      </c>
      <c r="C8" s="27" t="s">
        <v>16</v>
      </c>
      <c r="D8" s="36">
        <v>986310</v>
      </c>
      <c r="E8" s="36">
        <v>38303</v>
      </c>
    </row>
    <row r="9" spans="2:5" ht="12.95" customHeight="1" x14ac:dyDescent="0.2">
      <c r="B9" s="27" t="s">
        <v>3</v>
      </c>
      <c r="C9" s="27" t="s">
        <v>17</v>
      </c>
      <c r="D9" s="36">
        <v>41050</v>
      </c>
      <c r="E9" s="36">
        <v>3811</v>
      </c>
    </row>
    <row r="10" spans="2:5" ht="12.95" customHeight="1" x14ac:dyDescent="0.2">
      <c r="B10" s="27" t="s">
        <v>4</v>
      </c>
      <c r="C10" s="27" t="s">
        <v>18</v>
      </c>
      <c r="D10" s="36">
        <v>206441400</v>
      </c>
      <c r="E10" s="36">
        <v>544403</v>
      </c>
    </row>
    <row r="11" spans="2:5" ht="12.95" customHeight="1" x14ac:dyDescent="0.2">
      <c r="B11" s="27" t="s">
        <v>5</v>
      </c>
      <c r="C11" s="27" t="s">
        <v>19</v>
      </c>
      <c r="D11" s="36">
        <v>2585000</v>
      </c>
      <c r="E11" s="36">
        <v>13033</v>
      </c>
    </row>
    <row r="12" spans="2:5" ht="12.95" customHeight="1" x14ac:dyDescent="0.2">
      <c r="B12" s="27" t="s">
        <v>6</v>
      </c>
      <c r="C12" s="27" t="s">
        <v>20</v>
      </c>
      <c r="D12" s="36">
        <v>13850</v>
      </c>
      <c r="E12" s="36">
        <v>841</v>
      </c>
    </row>
    <row r="13" spans="2:5" ht="12.95" customHeight="1" x14ac:dyDescent="0.2">
      <c r="B13" s="27" t="s">
        <v>28</v>
      </c>
      <c r="C13" s="27" t="s">
        <v>29</v>
      </c>
      <c r="D13" s="36">
        <v>21000</v>
      </c>
      <c r="E13" s="36">
        <v>153</v>
      </c>
    </row>
    <row r="14" spans="2:5" ht="12.95" customHeight="1" x14ac:dyDescent="0.2">
      <c r="B14" s="27" t="s">
        <v>7</v>
      </c>
      <c r="C14" s="27" t="s">
        <v>21</v>
      </c>
      <c r="D14" s="36">
        <v>15710</v>
      </c>
      <c r="E14" s="36">
        <v>999</v>
      </c>
    </row>
    <row r="15" spans="2:5" ht="12.95" customHeight="1" x14ac:dyDescent="0.2">
      <c r="B15" s="27" t="s">
        <v>8</v>
      </c>
      <c r="C15" s="27" t="s">
        <v>22</v>
      </c>
      <c r="D15" s="36">
        <v>2050650</v>
      </c>
      <c r="E15" s="36">
        <v>2185858</v>
      </c>
    </row>
    <row r="16" spans="2:5" ht="12.95" customHeight="1" x14ac:dyDescent="0.2">
      <c r="B16" s="27" t="s">
        <v>9</v>
      </c>
      <c r="C16" s="27" t="s">
        <v>23</v>
      </c>
      <c r="D16" s="36">
        <v>557660</v>
      </c>
      <c r="E16" s="36">
        <v>622784</v>
      </c>
    </row>
    <row r="17" spans="2:17" ht="12.95" customHeight="1" x14ac:dyDescent="0.2">
      <c r="B17" s="27" t="s">
        <v>10</v>
      </c>
      <c r="C17" s="27" t="s">
        <v>24</v>
      </c>
      <c r="D17" s="36">
        <v>9285111</v>
      </c>
      <c r="E17" s="36">
        <v>7745408</v>
      </c>
    </row>
    <row r="18" spans="2:17" ht="12.95" customHeight="1" x14ac:dyDescent="0.2">
      <c r="B18" s="27" t="s">
        <v>11</v>
      </c>
      <c r="C18" s="27" t="s">
        <v>25</v>
      </c>
      <c r="D18" s="36">
        <v>1700850</v>
      </c>
      <c r="E18" s="36">
        <v>12908</v>
      </c>
    </row>
    <row r="19" spans="2:17" ht="12.95" customHeight="1" x14ac:dyDescent="0.2">
      <c r="B19" s="27" t="s">
        <v>30</v>
      </c>
      <c r="C19" s="27" t="s">
        <v>31</v>
      </c>
      <c r="D19" s="36">
        <v>2502</v>
      </c>
      <c r="E19" s="36">
        <v>365</v>
      </c>
    </row>
    <row r="20" spans="2:17" ht="12.95" customHeight="1" x14ac:dyDescent="0.2">
      <c r="B20" s="27" t="s">
        <v>12</v>
      </c>
      <c r="C20" s="27" t="s">
        <v>26</v>
      </c>
      <c r="D20" s="36">
        <v>1528340</v>
      </c>
      <c r="E20" s="36">
        <v>768391</v>
      </c>
      <c r="H20" s="14"/>
    </row>
    <row r="21" spans="2:17" ht="12.95" customHeight="1" x14ac:dyDescent="0.2">
      <c r="B21" s="27" t="s">
        <v>13</v>
      </c>
      <c r="C21" s="27" t="s">
        <v>27</v>
      </c>
      <c r="D21" s="36">
        <v>183760</v>
      </c>
      <c r="E21" s="36">
        <v>40959</v>
      </c>
      <c r="H21" s="14"/>
    </row>
    <row r="22" spans="2:17" ht="12.95" customHeight="1" x14ac:dyDescent="0.2">
      <c r="B22" s="59" t="s">
        <v>67</v>
      </c>
      <c r="C22" s="27" t="s">
        <v>68</v>
      </c>
      <c r="D22" s="36"/>
      <c r="E22" s="36">
        <v>10425</v>
      </c>
      <c r="H22" s="14"/>
      <c r="I22" s="14"/>
    </row>
    <row r="23" spans="2:17" s="25" customFormat="1" ht="12.95" customHeight="1" x14ac:dyDescent="0.2">
      <c r="B23" s="15" t="s">
        <v>48</v>
      </c>
      <c r="C23" s="10"/>
      <c r="D23" s="10"/>
      <c r="E23" s="16">
        <f>SUM(E6:E22)</f>
        <v>13016150</v>
      </c>
      <c r="H23" s="21"/>
      <c r="I23" s="21"/>
    </row>
    <row r="24" spans="2:17" ht="12.95" customHeight="1" x14ac:dyDescent="0.2">
      <c r="B24" s="17" t="s">
        <v>62</v>
      </c>
      <c r="C24" s="6"/>
      <c r="D24" s="18"/>
      <c r="E24" s="9">
        <f>+E23/1000000</f>
        <v>13.01615</v>
      </c>
      <c r="I24" s="14"/>
    </row>
    <row r="25" spans="2:17" ht="12.95" customHeight="1" x14ac:dyDescent="0.2">
      <c r="B25" s="31"/>
      <c r="D25" s="28"/>
      <c r="E25" s="28"/>
    </row>
    <row r="26" spans="2:17" ht="12.75" customHeight="1" x14ac:dyDescent="0.2">
      <c r="B26" s="31"/>
      <c r="D26" s="28"/>
      <c r="E26" s="28"/>
    </row>
    <row r="27" spans="2:17" ht="12.95" customHeight="1" x14ac:dyDescent="0.2">
      <c r="B27" s="37" t="s">
        <v>87</v>
      </c>
      <c r="C27" s="39"/>
      <c r="D27" s="39"/>
      <c r="E27" s="39"/>
    </row>
    <row r="28" spans="2:17" ht="12.95" customHeight="1" x14ac:dyDescent="0.2">
      <c r="B28" s="29"/>
      <c r="C28" s="39"/>
      <c r="D28" s="39"/>
      <c r="E28" s="39"/>
      <c r="Q28" s="22"/>
    </row>
    <row r="29" spans="2:17" ht="22.5" customHeight="1" x14ac:dyDescent="0.2">
      <c r="B29" s="61" t="s">
        <v>44</v>
      </c>
      <c r="C29" s="61"/>
      <c r="D29" s="61" t="s">
        <v>57</v>
      </c>
      <c r="E29" s="61"/>
      <c r="Q29" s="22"/>
    </row>
    <row r="30" spans="2:17" ht="22.5" x14ac:dyDescent="0.2">
      <c r="B30" s="33" t="s">
        <v>54</v>
      </c>
      <c r="C30" s="33" t="s">
        <v>55</v>
      </c>
      <c r="D30" s="33" t="s">
        <v>56</v>
      </c>
      <c r="E30" s="33" t="s">
        <v>61</v>
      </c>
      <c r="Q30" s="22"/>
    </row>
    <row r="31" spans="2:17" ht="12.95" customHeight="1" x14ac:dyDescent="0.2">
      <c r="B31" s="27" t="s">
        <v>0</v>
      </c>
      <c r="C31" s="27" t="s">
        <v>14</v>
      </c>
      <c r="D31" s="36">
        <v>30900</v>
      </c>
      <c r="E31" s="36">
        <v>18952</v>
      </c>
      <c r="Q31" s="22"/>
    </row>
    <row r="32" spans="2:17" ht="12.95" customHeight="1" x14ac:dyDescent="0.2">
      <c r="B32" s="27">
        <v>124</v>
      </c>
      <c r="C32" s="27" t="s">
        <v>15</v>
      </c>
      <c r="D32" s="36">
        <v>75775</v>
      </c>
      <c r="E32" s="36">
        <v>47911</v>
      </c>
      <c r="Q32" s="22"/>
    </row>
    <row r="33" spans="2:5" ht="12.95" customHeight="1" x14ac:dyDescent="0.2">
      <c r="B33" s="27" t="s">
        <v>2</v>
      </c>
      <c r="C33" s="27" t="s">
        <v>16</v>
      </c>
      <c r="D33" s="36">
        <v>317710</v>
      </c>
      <c r="E33" s="36">
        <v>13893</v>
      </c>
    </row>
    <row r="34" spans="2:5" ht="12.95" customHeight="1" x14ac:dyDescent="0.2">
      <c r="B34" s="27" t="s">
        <v>3</v>
      </c>
      <c r="C34" s="27" t="s">
        <v>17</v>
      </c>
      <c r="D34" s="36">
        <v>1550</v>
      </c>
      <c r="E34" s="36">
        <v>216</v>
      </c>
    </row>
    <row r="35" spans="2:5" ht="12.95" customHeight="1" x14ac:dyDescent="0.2">
      <c r="B35" s="27" t="s">
        <v>4</v>
      </c>
      <c r="C35" s="27" t="s">
        <v>18</v>
      </c>
      <c r="D35" s="36">
        <v>174367000</v>
      </c>
      <c r="E35" s="36">
        <v>473268</v>
      </c>
    </row>
    <row r="36" spans="2:5" ht="12.95" customHeight="1" x14ac:dyDescent="0.2">
      <c r="B36" s="27" t="s">
        <v>5</v>
      </c>
      <c r="C36" s="27" t="s">
        <v>19</v>
      </c>
      <c r="D36" s="36">
        <v>718000</v>
      </c>
      <c r="E36" s="36">
        <v>4059</v>
      </c>
    </row>
    <row r="37" spans="2:5" ht="12.95" customHeight="1" x14ac:dyDescent="0.2">
      <c r="B37" s="27" t="s">
        <v>6</v>
      </c>
      <c r="C37" s="27" t="s">
        <v>20</v>
      </c>
      <c r="D37" s="36">
        <v>5600</v>
      </c>
      <c r="E37" s="36">
        <v>521</v>
      </c>
    </row>
    <row r="38" spans="2:5" ht="12.95" customHeight="1" x14ac:dyDescent="0.2">
      <c r="B38" s="27" t="s">
        <v>28</v>
      </c>
      <c r="C38" s="27" t="s">
        <v>29</v>
      </c>
      <c r="D38" s="36">
        <v>48000</v>
      </c>
      <c r="E38" s="36">
        <v>558</v>
      </c>
    </row>
    <row r="39" spans="2:5" ht="12.95" customHeight="1" x14ac:dyDescent="0.2">
      <c r="B39" s="27" t="s">
        <v>7</v>
      </c>
      <c r="C39" s="27" t="s">
        <v>21</v>
      </c>
      <c r="D39" s="36">
        <v>12050</v>
      </c>
      <c r="E39" s="36">
        <v>1146</v>
      </c>
    </row>
    <row r="40" spans="2:5" ht="12.95" customHeight="1" x14ac:dyDescent="0.2">
      <c r="B40" s="27" t="s">
        <v>8</v>
      </c>
      <c r="C40" s="27" t="s">
        <v>22</v>
      </c>
      <c r="D40" s="36">
        <v>212440</v>
      </c>
      <c r="E40" s="36">
        <v>236501</v>
      </c>
    </row>
    <row r="41" spans="2:5" ht="12.95" customHeight="1" x14ac:dyDescent="0.2">
      <c r="B41" s="27" t="s">
        <v>9</v>
      </c>
      <c r="C41" s="27" t="s">
        <v>23</v>
      </c>
      <c r="D41" s="36">
        <v>147775</v>
      </c>
      <c r="E41" s="36">
        <v>174311</v>
      </c>
    </row>
    <row r="42" spans="2:5" ht="12.95" customHeight="1" x14ac:dyDescent="0.2">
      <c r="B42" s="27" t="s">
        <v>10</v>
      </c>
      <c r="C42" s="27" t="s">
        <v>24</v>
      </c>
      <c r="D42" s="36">
        <v>545852</v>
      </c>
      <c r="E42" s="36">
        <v>475495</v>
      </c>
    </row>
    <row r="43" spans="2:5" ht="12.95" customHeight="1" x14ac:dyDescent="0.2">
      <c r="B43" s="27" t="s">
        <v>11</v>
      </c>
      <c r="C43" s="27" t="s">
        <v>25</v>
      </c>
      <c r="D43" s="36">
        <v>2467920</v>
      </c>
      <c r="E43" s="36">
        <v>22608</v>
      </c>
    </row>
    <row r="44" spans="2:5" ht="12.95" customHeight="1" x14ac:dyDescent="0.2">
      <c r="B44" s="27" t="s">
        <v>30</v>
      </c>
      <c r="C44" s="27" t="s">
        <v>31</v>
      </c>
      <c r="D44" s="36">
        <v>2928</v>
      </c>
      <c r="E44" s="36">
        <v>600</v>
      </c>
    </row>
    <row r="45" spans="2:5" ht="12.95" customHeight="1" x14ac:dyDescent="0.2">
      <c r="B45" s="27" t="s">
        <v>12</v>
      </c>
      <c r="C45" s="27" t="s">
        <v>26</v>
      </c>
      <c r="D45" s="36">
        <v>1236047</v>
      </c>
      <c r="E45" s="36">
        <v>644834</v>
      </c>
    </row>
    <row r="46" spans="2:5" ht="12.95" customHeight="1" x14ac:dyDescent="0.2">
      <c r="B46" s="27" t="s">
        <v>13</v>
      </c>
      <c r="C46" s="27" t="s">
        <v>27</v>
      </c>
      <c r="D46" s="36">
        <v>32330</v>
      </c>
      <c r="E46" s="36">
        <v>8000</v>
      </c>
    </row>
    <row r="47" spans="2:5" ht="12.95" customHeight="1" x14ac:dyDescent="0.2">
      <c r="B47" s="59" t="s">
        <v>67</v>
      </c>
      <c r="C47" s="27" t="s">
        <v>68</v>
      </c>
      <c r="D47" s="36"/>
      <c r="E47" s="36">
        <v>2533</v>
      </c>
    </row>
    <row r="48" spans="2:5" s="25" customFormat="1" ht="12.95" customHeight="1" x14ac:dyDescent="0.2">
      <c r="B48" s="10" t="s">
        <v>48</v>
      </c>
      <c r="C48" s="10"/>
      <c r="D48" s="16"/>
      <c r="E48" s="16">
        <f>SUM(E31:E47)</f>
        <v>2125406</v>
      </c>
    </row>
    <row r="49" spans="2:5" ht="12.95" customHeight="1" x14ac:dyDescent="0.2">
      <c r="B49" s="17" t="s">
        <v>62</v>
      </c>
      <c r="C49" s="6"/>
      <c r="D49" s="18"/>
      <c r="E49" s="9">
        <f>+E48/1000000</f>
        <v>2.1254059999999999</v>
      </c>
    </row>
    <row r="50" spans="2:5" ht="12.95" customHeight="1" x14ac:dyDescent="0.2">
      <c r="B50" s="31"/>
      <c r="D50" s="28"/>
      <c r="E50" s="28"/>
    </row>
    <row r="51" spans="2:5" ht="12.95" customHeight="1" x14ac:dyDescent="0.2">
      <c r="B51" s="31"/>
      <c r="D51" s="28"/>
      <c r="E51" s="28"/>
    </row>
    <row r="52" spans="2:5" ht="12.95" customHeight="1" x14ac:dyDescent="0.2">
      <c r="B52" s="34" t="s">
        <v>88</v>
      </c>
      <c r="C52" s="39"/>
      <c r="D52" s="39"/>
      <c r="E52" s="39"/>
    </row>
    <row r="53" spans="2:5" ht="12.95" customHeight="1" x14ac:dyDescent="0.2">
      <c r="B53" s="32"/>
      <c r="C53" s="39"/>
      <c r="D53" s="39"/>
      <c r="E53" s="39"/>
    </row>
    <row r="54" spans="2:5" ht="22.5" customHeight="1" x14ac:dyDescent="0.2">
      <c r="B54" s="61" t="s">
        <v>44</v>
      </c>
      <c r="C54" s="61"/>
      <c r="D54" s="61" t="s">
        <v>58</v>
      </c>
      <c r="E54" s="61"/>
    </row>
    <row r="55" spans="2:5" ht="22.5" x14ac:dyDescent="0.2">
      <c r="B55" s="33" t="s">
        <v>54</v>
      </c>
      <c r="C55" s="33" t="s">
        <v>55</v>
      </c>
      <c r="D55" s="33" t="s">
        <v>59</v>
      </c>
      <c r="E55" s="33" t="s">
        <v>61</v>
      </c>
    </row>
    <row r="56" spans="2:5" ht="12.95" customHeight="1" x14ac:dyDescent="0.2">
      <c r="B56" s="27" t="s">
        <v>0</v>
      </c>
      <c r="C56" s="27" t="s">
        <v>14</v>
      </c>
      <c r="D56" s="36">
        <v>0</v>
      </c>
      <c r="E56" s="36">
        <v>0</v>
      </c>
    </row>
    <row r="57" spans="2:5" ht="12.95" customHeight="1" x14ac:dyDescent="0.2">
      <c r="B57" s="27">
        <v>124</v>
      </c>
      <c r="C57" s="27" t="s">
        <v>15</v>
      </c>
      <c r="D57" s="36">
        <v>0</v>
      </c>
      <c r="E57" s="36">
        <v>0</v>
      </c>
    </row>
    <row r="58" spans="2:5" ht="12.95" customHeight="1" x14ac:dyDescent="0.2">
      <c r="B58" s="27" t="s">
        <v>2</v>
      </c>
      <c r="C58" s="27" t="s">
        <v>16</v>
      </c>
      <c r="D58" s="36">
        <v>0</v>
      </c>
      <c r="E58" s="36">
        <v>0</v>
      </c>
    </row>
    <row r="59" spans="2:5" ht="12.95" customHeight="1" x14ac:dyDescent="0.2">
      <c r="B59" s="27" t="s">
        <v>3</v>
      </c>
      <c r="C59" s="27" t="s">
        <v>17</v>
      </c>
      <c r="D59" s="36">
        <v>0</v>
      </c>
      <c r="E59" s="36">
        <v>0</v>
      </c>
    </row>
    <row r="60" spans="2:5" ht="12.95" customHeight="1" x14ac:dyDescent="0.2">
      <c r="B60" s="27" t="s">
        <v>4</v>
      </c>
      <c r="C60" s="27" t="s">
        <v>18</v>
      </c>
      <c r="D60" s="36">
        <v>0</v>
      </c>
      <c r="E60" s="36">
        <v>0</v>
      </c>
    </row>
    <row r="61" spans="2:5" ht="12.95" customHeight="1" x14ac:dyDescent="0.2">
      <c r="B61" s="27" t="s">
        <v>5</v>
      </c>
      <c r="C61" s="27" t="s">
        <v>19</v>
      </c>
      <c r="D61" s="36">
        <v>0</v>
      </c>
      <c r="E61" s="36">
        <v>0</v>
      </c>
    </row>
    <row r="62" spans="2:5" ht="12.95" customHeight="1" x14ac:dyDescent="0.2">
      <c r="B62" s="27" t="s">
        <v>6</v>
      </c>
      <c r="C62" s="27" t="s">
        <v>20</v>
      </c>
      <c r="D62" s="36">
        <v>0</v>
      </c>
      <c r="E62" s="36">
        <v>0</v>
      </c>
    </row>
    <row r="63" spans="2:5" ht="12.95" customHeight="1" x14ac:dyDescent="0.2">
      <c r="B63" s="27" t="s">
        <v>7</v>
      </c>
      <c r="C63" s="27" t="s">
        <v>21</v>
      </c>
      <c r="D63" s="36">
        <v>0</v>
      </c>
      <c r="E63" s="36">
        <v>0</v>
      </c>
    </row>
    <row r="64" spans="2:5" ht="12.95" customHeight="1" x14ac:dyDescent="0.2">
      <c r="B64" s="27" t="s">
        <v>8</v>
      </c>
      <c r="C64" s="27" t="s">
        <v>22</v>
      </c>
      <c r="D64" s="36">
        <v>0</v>
      </c>
      <c r="E64" s="36">
        <v>0</v>
      </c>
    </row>
    <row r="65" spans="2:5" ht="12.95" customHeight="1" x14ac:dyDescent="0.2">
      <c r="B65" s="27" t="s">
        <v>9</v>
      </c>
      <c r="C65" s="27" t="s">
        <v>23</v>
      </c>
      <c r="D65" s="36">
        <v>0</v>
      </c>
      <c r="E65" s="36">
        <v>0</v>
      </c>
    </row>
    <row r="66" spans="2:5" ht="12.95" customHeight="1" x14ac:dyDescent="0.2">
      <c r="B66" s="27" t="s">
        <v>10</v>
      </c>
      <c r="C66" s="27" t="s">
        <v>24</v>
      </c>
      <c r="D66" s="36">
        <v>0</v>
      </c>
      <c r="E66" s="36">
        <v>0</v>
      </c>
    </row>
    <row r="67" spans="2:5" ht="12.95" customHeight="1" x14ac:dyDescent="0.2">
      <c r="B67" s="27" t="s">
        <v>11</v>
      </c>
      <c r="C67" s="27" t="s">
        <v>25</v>
      </c>
      <c r="D67" s="36">
        <v>0</v>
      </c>
      <c r="E67" s="36">
        <v>0</v>
      </c>
    </row>
    <row r="68" spans="2:5" ht="12.95" customHeight="1" x14ac:dyDescent="0.2">
      <c r="B68" s="27" t="s">
        <v>12</v>
      </c>
      <c r="C68" s="27" t="s">
        <v>26</v>
      </c>
      <c r="D68" s="36">
        <v>0</v>
      </c>
      <c r="E68" s="36">
        <v>0</v>
      </c>
    </row>
    <row r="69" spans="2:5" ht="12.95" customHeight="1" x14ac:dyDescent="0.2">
      <c r="B69" s="27" t="s">
        <v>13</v>
      </c>
      <c r="C69" s="27" t="s">
        <v>27</v>
      </c>
      <c r="D69" s="36">
        <v>0</v>
      </c>
      <c r="E69" s="36">
        <v>0</v>
      </c>
    </row>
    <row r="70" spans="2:5" ht="12.95" customHeight="1" x14ac:dyDescent="0.2">
      <c r="B70" s="59" t="s">
        <v>67</v>
      </c>
      <c r="C70" s="27" t="s">
        <v>68</v>
      </c>
      <c r="D70" s="36"/>
      <c r="E70" s="36">
        <v>0</v>
      </c>
    </row>
    <row r="71" spans="2:5" s="25" customFormat="1" ht="12.95" customHeight="1" x14ac:dyDescent="0.2">
      <c r="B71" s="10" t="s">
        <v>48</v>
      </c>
      <c r="C71" s="10"/>
      <c r="D71" s="16"/>
      <c r="E71" s="16">
        <f>SUM(E56:E70)</f>
        <v>0</v>
      </c>
    </row>
    <row r="72" spans="2:5" ht="12.95" customHeight="1" x14ac:dyDescent="0.2">
      <c r="B72" s="17" t="s">
        <v>62</v>
      </c>
      <c r="C72" s="6"/>
      <c r="D72" s="18"/>
      <c r="E72" s="9">
        <f>+E71/1000000</f>
        <v>0</v>
      </c>
    </row>
    <row r="73" spans="2:5" ht="12.95" customHeight="1" x14ac:dyDescent="0.2">
      <c r="B73" s="31"/>
      <c r="D73" s="36"/>
      <c r="E73" s="36"/>
    </row>
    <row r="74" spans="2:5" ht="12.95" customHeight="1" x14ac:dyDescent="0.2">
      <c r="B74" s="31"/>
      <c r="D74" s="36"/>
      <c r="E74" s="36"/>
    </row>
    <row r="75" spans="2:5" ht="12.95" customHeight="1" x14ac:dyDescent="0.2">
      <c r="B75" s="37" t="s">
        <v>89</v>
      </c>
      <c r="C75" s="39"/>
      <c r="D75" s="36"/>
      <c r="E75" s="36"/>
    </row>
    <row r="76" spans="2:5" ht="12.95" customHeight="1" x14ac:dyDescent="0.2">
      <c r="B76" s="38" t="s">
        <v>63</v>
      </c>
      <c r="C76" s="39"/>
      <c r="D76" s="36"/>
      <c r="E76" s="36"/>
    </row>
    <row r="77" spans="2:5" ht="12.95" customHeight="1" x14ac:dyDescent="0.2">
      <c r="B77" s="60"/>
      <c r="C77" s="60"/>
      <c r="D77" s="60"/>
      <c r="E77" s="60"/>
    </row>
    <row r="78" spans="2:5" ht="12.95" customHeight="1" x14ac:dyDescent="0.2">
      <c r="B78" s="52" t="s">
        <v>40</v>
      </c>
      <c r="C78" s="53"/>
      <c r="D78" s="53"/>
      <c r="E78" s="14">
        <f>+E24+E72</f>
        <v>13.01615</v>
      </c>
    </row>
    <row r="79" spans="2:5" ht="12.95" customHeight="1" x14ac:dyDescent="0.2">
      <c r="B79" s="24" t="s">
        <v>51</v>
      </c>
      <c r="C79" s="11"/>
      <c r="D79" s="11"/>
      <c r="E79" s="19">
        <f>+E49</f>
        <v>2.1254059999999999</v>
      </c>
    </row>
  </sheetData>
  <mergeCells count="7">
    <mergeCell ref="B77:E77"/>
    <mergeCell ref="B4:C4"/>
    <mergeCell ref="D4:E4"/>
    <mergeCell ref="B29:C29"/>
    <mergeCell ref="D29:E29"/>
    <mergeCell ref="B54:C54"/>
    <mergeCell ref="D54:E54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1 A31:B46 B56:B6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7052-E106-4E3F-89A6-284836B8CAB0}">
  <sheetPr>
    <pageSetUpPr fitToPage="1"/>
  </sheetPr>
  <dimension ref="B2:Q79"/>
  <sheetViews>
    <sheetView showGridLines="0" zoomScale="85" zoomScaleNormal="85" workbookViewId="0">
      <selection activeCell="P24" sqref="P24"/>
    </sheetView>
  </sheetViews>
  <sheetFormatPr defaultColWidth="9.33203125" defaultRowHeight="12.95" customHeight="1" x14ac:dyDescent="0.2"/>
  <cols>
    <col min="1" max="1" width="2.83203125" style="30" customWidth="1"/>
    <col min="2" max="2" width="10.33203125" style="30" customWidth="1"/>
    <col min="3" max="3" width="11.33203125" style="30" customWidth="1"/>
    <col min="4" max="4" width="13.83203125" style="30" customWidth="1"/>
    <col min="5" max="5" width="14.1640625" style="30" customWidth="1"/>
    <col min="6" max="6" width="10.33203125" style="30" customWidth="1"/>
    <col min="7" max="7" width="11.5" style="30" customWidth="1"/>
    <col min="8" max="9" width="17.83203125" style="30" customWidth="1"/>
    <col min="10" max="16384" width="9.33203125" style="30"/>
  </cols>
  <sheetData>
    <row r="2" spans="2:5" ht="12.95" customHeight="1" x14ac:dyDescent="0.2">
      <c r="B2" s="26" t="s">
        <v>90</v>
      </c>
      <c r="C2" s="39"/>
      <c r="D2" s="39"/>
      <c r="E2" s="39"/>
    </row>
    <row r="3" spans="2:5" ht="12.95" customHeight="1" x14ac:dyDescent="0.2">
      <c r="B3" s="32"/>
      <c r="C3" s="39"/>
      <c r="D3" s="39"/>
      <c r="E3" s="39"/>
    </row>
    <row r="4" spans="2:5" ht="22.5" customHeight="1" x14ac:dyDescent="0.2">
      <c r="B4" s="61" t="s">
        <v>44</v>
      </c>
      <c r="C4" s="61"/>
      <c r="D4" s="61" t="s">
        <v>53</v>
      </c>
      <c r="E4" s="61"/>
    </row>
    <row r="5" spans="2:5" ht="22.5" customHeight="1" x14ac:dyDescent="0.2">
      <c r="B5" s="33" t="s">
        <v>54</v>
      </c>
      <c r="C5" s="33" t="s">
        <v>55</v>
      </c>
      <c r="D5" s="33" t="s">
        <v>56</v>
      </c>
      <c r="E5" s="33" t="s">
        <v>61</v>
      </c>
    </row>
    <row r="6" spans="2:5" ht="12.95" customHeight="1" x14ac:dyDescent="0.2">
      <c r="B6" s="27" t="s">
        <v>0</v>
      </c>
      <c r="C6" s="27" t="s">
        <v>14</v>
      </c>
      <c r="D6" s="36">
        <v>1059345</v>
      </c>
      <c r="E6" s="36">
        <v>619818</v>
      </c>
    </row>
    <row r="7" spans="2:5" ht="12.95" customHeight="1" x14ac:dyDescent="0.2">
      <c r="B7" s="27" t="s">
        <v>1</v>
      </c>
      <c r="C7" s="27" t="s">
        <v>15</v>
      </c>
      <c r="D7" s="36">
        <v>791585</v>
      </c>
      <c r="E7" s="36">
        <v>473793</v>
      </c>
    </row>
    <row r="8" spans="2:5" ht="12.95" customHeight="1" x14ac:dyDescent="0.2">
      <c r="B8" s="27" t="s">
        <v>2</v>
      </c>
      <c r="C8" s="27" t="s">
        <v>16</v>
      </c>
      <c r="D8" s="36">
        <v>3227300</v>
      </c>
      <c r="E8" s="36">
        <v>126772</v>
      </c>
    </row>
    <row r="9" spans="2:5" ht="12.95" customHeight="1" x14ac:dyDescent="0.2">
      <c r="B9" s="27" t="s">
        <v>3</v>
      </c>
      <c r="C9" s="27" t="s">
        <v>17</v>
      </c>
      <c r="D9" s="36">
        <v>6000</v>
      </c>
      <c r="E9" s="36">
        <v>564</v>
      </c>
    </row>
    <row r="10" spans="2:5" ht="12.95" customHeight="1" x14ac:dyDescent="0.2">
      <c r="B10" s="27" t="s">
        <v>4</v>
      </c>
      <c r="C10" s="27" t="s">
        <v>18</v>
      </c>
      <c r="D10" s="36">
        <v>232557500</v>
      </c>
      <c r="E10" s="36">
        <v>622346</v>
      </c>
    </row>
    <row r="11" spans="2:5" ht="12.95" customHeight="1" x14ac:dyDescent="0.2">
      <c r="B11" s="27" t="s">
        <v>5</v>
      </c>
      <c r="C11" s="27" t="s">
        <v>19</v>
      </c>
      <c r="D11" s="36">
        <v>2105000</v>
      </c>
      <c r="E11" s="36">
        <v>10131</v>
      </c>
    </row>
    <row r="12" spans="2:5" ht="12.95" customHeight="1" x14ac:dyDescent="0.2">
      <c r="B12" s="27" t="s">
        <v>6</v>
      </c>
      <c r="C12" s="27" t="s">
        <v>20</v>
      </c>
      <c r="D12" s="36">
        <v>42050</v>
      </c>
      <c r="E12" s="36">
        <v>2474</v>
      </c>
    </row>
    <row r="13" spans="2:5" ht="12.95" customHeight="1" x14ac:dyDescent="0.2">
      <c r="B13" s="27" t="s">
        <v>28</v>
      </c>
      <c r="C13" s="27" t="s">
        <v>29</v>
      </c>
      <c r="D13" s="36">
        <v>9000</v>
      </c>
      <c r="E13" s="36">
        <v>66</v>
      </c>
    </row>
    <row r="14" spans="2:5" ht="12.95" customHeight="1" x14ac:dyDescent="0.2">
      <c r="B14" s="27" t="s">
        <v>7</v>
      </c>
      <c r="C14" s="27" t="s">
        <v>21</v>
      </c>
      <c r="D14" s="36">
        <v>68290</v>
      </c>
      <c r="E14" s="36">
        <v>4333</v>
      </c>
    </row>
    <row r="15" spans="2:5" ht="12.95" customHeight="1" x14ac:dyDescent="0.2">
      <c r="B15" s="27" t="s">
        <v>8</v>
      </c>
      <c r="C15" s="27" t="s">
        <v>22</v>
      </c>
      <c r="D15" s="36">
        <v>2293620</v>
      </c>
      <c r="E15" s="36">
        <v>2432825</v>
      </c>
    </row>
    <row r="16" spans="2:5" ht="12.95" customHeight="1" x14ac:dyDescent="0.2">
      <c r="B16" s="27" t="s">
        <v>9</v>
      </c>
      <c r="C16" s="27" t="s">
        <v>23</v>
      </c>
      <c r="D16" s="36">
        <v>567360</v>
      </c>
      <c r="E16" s="36">
        <v>628474</v>
      </c>
    </row>
    <row r="17" spans="2:17" ht="12.95" customHeight="1" x14ac:dyDescent="0.2">
      <c r="B17" s="27" t="s">
        <v>10</v>
      </c>
      <c r="C17" s="27" t="s">
        <v>24</v>
      </c>
      <c r="D17" s="36">
        <v>10914348</v>
      </c>
      <c r="E17" s="36">
        <v>9203072</v>
      </c>
    </row>
    <row r="18" spans="2:17" ht="12.95" customHeight="1" x14ac:dyDescent="0.2">
      <c r="B18" s="27" t="s">
        <v>11</v>
      </c>
      <c r="C18" s="27" t="s">
        <v>25</v>
      </c>
      <c r="D18" s="36">
        <v>1761620</v>
      </c>
      <c r="E18" s="36">
        <v>12953</v>
      </c>
    </row>
    <row r="19" spans="2:17" ht="12.95" customHeight="1" x14ac:dyDescent="0.2">
      <c r="B19" s="27" t="s">
        <v>30</v>
      </c>
      <c r="C19" s="27" t="s">
        <v>31</v>
      </c>
      <c r="D19" s="36">
        <v>1573</v>
      </c>
      <c r="E19" s="36">
        <v>230</v>
      </c>
    </row>
    <row r="20" spans="2:17" ht="12.95" customHeight="1" x14ac:dyDescent="0.2">
      <c r="B20" s="27" t="s">
        <v>12</v>
      </c>
      <c r="C20" s="27" t="s">
        <v>26</v>
      </c>
      <c r="D20" s="36">
        <v>1474896</v>
      </c>
      <c r="E20" s="36">
        <v>740019</v>
      </c>
      <c r="H20" s="14"/>
    </row>
    <row r="21" spans="2:17" ht="12.95" customHeight="1" x14ac:dyDescent="0.2">
      <c r="B21" s="27" t="s">
        <v>13</v>
      </c>
      <c r="C21" s="27" t="s">
        <v>27</v>
      </c>
      <c r="D21" s="36">
        <v>404390</v>
      </c>
      <c r="E21" s="36">
        <v>88820</v>
      </c>
      <c r="H21" s="14"/>
    </row>
    <row r="22" spans="2:17" ht="12.95" customHeight="1" x14ac:dyDescent="0.2">
      <c r="B22" s="59" t="s">
        <v>67</v>
      </c>
      <c r="C22" s="27" t="s">
        <v>68</v>
      </c>
      <c r="D22" s="36"/>
      <c r="E22" s="36">
        <v>6923</v>
      </c>
      <c r="H22" s="14"/>
      <c r="I22" s="14"/>
    </row>
    <row r="23" spans="2:17" s="25" customFormat="1" ht="12.95" customHeight="1" x14ac:dyDescent="0.2">
      <c r="B23" s="15" t="s">
        <v>48</v>
      </c>
      <c r="C23" s="10"/>
      <c r="D23" s="10"/>
      <c r="E23" s="16">
        <f>SUM(E6:E22)</f>
        <v>14973613</v>
      </c>
      <c r="H23" s="21"/>
      <c r="I23" s="21"/>
    </row>
    <row r="24" spans="2:17" ht="12.95" customHeight="1" x14ac:dyDescent="0.2">
      <c r="B24" s="17" t="s">
        <v>62</v>
      </c>
      <c r="C24" s="6"/>
      <c r="D24" s="18"/>
      <c r="E24" s="9">
        <f>+E23/1000000</f>
        <v>14.973613</v>
      </c>
      <c r="I24" s="14"/>
    </row>
    <row r="25" spans="2:17" ht="12.95" customHeight="1" x14ac:dyDescent="0.2">
      <c r="B25" s="31"/>
      <c r="D25" s="28"/>
      <c r="E25" s="28"/>
    </row>
    <row r="26" spans="2:17" ht="12.75" customHeight="1" x14ac:dyDescent="0.2">
      <c r="B26" s="31"/>
      <c r="D26" s="28"/>
      <c r="E26" s="28"/>
    </row>
    <row r="27" spans="2:17" ht="12.95" customHeight="1" x14ac:dyDescent="0.2">
      <c r="B27" s="37" t="s">
        <v>91</v>
      </c>
      <c r="C27" s="39"/>
      <c r="D27" s="39"/>
      <c r="E27" s="39"/>
    </row>
    <row r="28" spans="2:17" ht="12.95" customHeight="1" x14ac:dyDescent="0.2">
      <c r="B28" s="29"/>
      <c r="C28" s="39"/>
      <c r="D28" s="39"/>
      <c r="E28" s="39"/>
      <c r="Q28" s="22"/>
    </row>
    <row r="29" spans="2:17" ht="22.5" customHeight="1" x14ac:dyDescent="0.2">
      <c r="B29" s="61" t="s">
        <v>44</v>
      </c>
      <c r="C29" s="61"/>
      <c r="D29" s="61" t="s">
        <v>57</v>
      </c>
      <c r="E29" s="61"/>
      <c r="Q29" s="22"/>
    </row>
    <row r="30" spans="2:17" ht="22.5" x14ac:dyDescent="0.2">
      <c r="B30" s="33" t="s">
        <v>54</v>
      </c>
      <c r="C30" s="33" t="s">
        <v>55</v>
      </c>
      <c r="D30" s="33" t="s">
        <v>56</v>
      </c>
      <c r="E30" s="33" t="s">
        <v>61</v>
      </c>
      <c r="Q30" s="22"/>
    </row>
    <row r="31" spans="2:17" ht="12.95" customHeight="1" x14ac:dyDescent="0.2">
      <c r="B31" s="27" t="s">
        <v>0</v>
      </c>
      <c r="C31" s="27" t="s">
        <v>14</v>
      </c>
      <c r="D31" s="36">
        <v>47500</v>
      </c>
      <c r="E31" s="36">
        <v>29247</v>
      </c>
      <c r="Q31" s="22"/>
    </row>
    <row r="32" spans="2:17" ht="12.95" customHeight="1" x14ac:dyDescent="0.2">
      <c r="B32" s="27">
        <v>124</v>
      </c>
      <c r="C32" s="27" t="s">
        <v>15</v>
      </c>
      <c r="D32" s="36">
        <v>172895</v>
      </c>
      <c r="E32" s="36">
        <v>109170</v>
      </c>
      <c r="Q32" s="22"/>
    </row>
    <row r="33" spans="2:5" ht="12.95" customHeight="1" x14ac:dyDescent="0.2">
      <c r="B33" s="27" t="s">
        <v>2</v>
      </c>
      <c r="C33" s="27" t="s">
        <v>16</v>
      </c>
      <c r="D33" s="36">
        <v>481700</v>
      </c>
      <c r="E33" s="36">
        <v>20778</v>
      </c>
    </row>
    <row r="34" spans="2:5" ht="12.95" customHeight="1" x14ac:dyDescent="0.2">
      <c r="B34" s="27" t="s">
        <v>3</v>
      </c>
      <c r="C34" s="27" t="s">
        <v>17</v>
      </c>
      <c r="D34" s="36">
        <v>24850</v>
      </c>
      <c r="E34" s="36">
        <v>3372</v>
      </c>
    </row>
    <row r="35" spans="2:5" ht="12.95" customHeight="1" x14ac:dyDescent="0.2">
      <c r="B35" s="27" t="s">
        <v>4</v>
      </c>
      <c r="C35" s="27" t="s">
        <v>18</v>
      </c>
      <c r="D35" s="36">
        <v>191255983</v>
      </c>
      <c r="E35" s="36">
        <v>525879</v>
      </c>
    </row>
    <row r="36" spans="2:5" ht="12.95" customHeight="1" x14ac:dyDescent="0.2">
      <c r="B36" s="27" t="s">
        <v>5</v>
      </c>
      <c r="C36" s="27" t="s">
        <v>19</v>
      </c>
      <c r="D36" s="36">
        <v>953000</v>
      </c>
      <c r="E36" s="36">
        <v>5357</v>
      </c>
    </row>
    <row r="37" spans="2:5" ht="12.95" customHeight="1" x14ac:dyDescent="0.2">
      <c r="B37" s="27" t="s">
        <v>6</v>
      </c>
      <c r="C37" s="27" t="s">
        <v>20</v>
      </c>
      <c r="D37" s="36">
        <v>7550</v>
      </c>
      <c r="E37" s="36">
        <v>695</v>
      </c>
    </row>
    <row r="38" spans="2:5" ht="12.95" customHeight="1" x14ac:dyDescent="0.2">
      <c r="B38" s="27" t="s">
        <v>28</v>
      </c>
      <c r="C38" s="27" t="s">
        <v>29</v>
      </c>
      <c r="D38" s="36">
        <v>5000</v>
      </c>
      <c r="E38" s="36">
        <v>58</v>
      </c>
    </row>
    <row r="39" spans="2:5" ht="12.95" customHeight="1" x14ac:dyDescent="0.2">
      <c r="B39" s="27" t="s">
        <v>7</v>
      </c>
      <c r="C39" s="27" t="s">
        <v>21</v>
      </c>
      <c r="D39" s="36">
        <v>7040</v>
      </c>
      <c r="E39" s="36">
        <v>688</v>
      </c>
    </row>
    <row r="40" spans="2:5" ht="12.95" customHeight="1" x14ac:dyDescent="0.2">
      <c r="B40" s="27" t="s">
        <v>8</v>
      </c>
      <c r="C40" s="27" t="s">
        <v>22</v>
      </c>
      <c r="D40" s="36">
        <v>234665</v>
      </c>
      <c r="E40" s="36">
        <v>254680</v>
      </c>
    </row>
    <row r="41" spans="2:5" ht="12.95" customHeight="1" x14ac:dyDescent="0.2">
      <c r="B41" s="27" t="s">
        <v>9</v>
      </c>
      <c r="C41" s="27" t="s">
        <v>23</v>
      </c>
      <c r="D41" s="36">
        <v>156497</v>
      </c>
      <c r="E41" s="36">
        <v>184642</v>
      </c>
    </row>
    <row r="42" spans="2:5" ht="12.95" customHeight="1" x14ac:dyDescent="0.2">
      <c r="B42" s="27" t="s">
        <v>10</v>
      </c>
      <c r="C42" s="27" t="s">
        <v>24</v>
      </c>
      <c r="D42" s="36">
        <v>1144006</v>
      </c>
      <c r="E42" s="36">
        <v>1009967</v>
      </c>
    </row>
    <row r="43" spans="2:5" ht="12.95" customHeight="1" x14ac:dyDescent="0.2">
      <c r="B43" s="27" t="s">
        <v>11</v>
      </c>
      <c r="C43" s="27" t="s">
        <v>25</v>
      </c>
      <c r="D43" s="36">
        <v>1719920</v>
      </c>
      <c r="E43" s="36">
        <v>15766</v>
      </c>
    </row>
    <row r="44" spans="2:5" ht="12.95" customHeight="1" x14ac:dyDescent="0.2">
      <c r="B44" s="27" t="s">
        <v>30</v>
      </c>
      <c r="C44" s="27" t="s">
        <v>31</v>
      </c>
      <c r="D44" s="36">
        <v>975</v>
      </c>
      <c r="E44" s="36">
        <v>200</v>
      </c>
    </row>
    <row r="45" spans="2:5" ht="12.95" customHeight="1" x14ac:dyDescent="0.2">
      <c r="B45" s="27" t="s">
        <v>12</v>
      </c>
      <c r="C45" s="27" t="s">
        <v>26</v>
      </c>
      <c r="D45" s="36">
        <v>1423660</v>
      </c>
      <c r="E45" s="36">
        <v>740671</v>
      </c>
    </row>
    <row r="46" spans="2:5" ht="12.95" customHeight="1" x14ac:dyDescent="0.2">
      <c r="B46" s="27" t="s">
        <v>13</v>
      </c>
      <c r="C46" s="27" t="s">
        <v>27</v>
      </c>
      <c r="D46" s="36">
        <v>56500</v>
      </c>
      <c r="E46" s="36">
        <v>13695</v>
      </c>
    </row>
    <row r="47" spans="2:5" ht="12.95" customHeight="1" x14ac:dyDescent="0.2">
      <c r="B47" s="59" t="s">
        <v>67</v>
      </c>
      <c r="C47" s="27" t="s">
        <v>68</v>
      </c>
      <c r="D47" s="36"/>
      <c r="E47" s="36">
        <v>1500</v>
      </c>
    </row>
    <row r="48" spans="2:5" s="25" customFormat="1" ht="12.95" customHeight="1" x14ac:dyDescent="0.2">
      <c r="B48" s="10" t="s">
        <v>48</v>
      </c>
      <c r="C48" s="10"/>
      <c r="D48" s="16"/>
      <c r="E48" s="16">
        <f>SUM(E31:E47)</f>
        <v>2916365</v>
      </c>
    </row>
    <row r="49" spans="2:5" ht="12.95" customHeight="1" x14ac:dyDescent="0.2">
      <c r="B49" s="17" t="s">
        <v>62</v>
      </c>
      <c r="C49" s="6"/>
      <c r="D49" s="18"/>
      <c r="E49" s="9">
        <f>+E48/1000000</f>
        <v>2.9163649999999999</v>
      </c>
    </row>
    <row r="50" spans="2:5" ht="12.95" customHeight="1" x14ac:dyDescent="0.2">
      <c r="B50" s="31"/>
      <c r="D50" s="28"/>
      <c r="E50" s="28"/>
    </row>
    <row r="51" spans="2:5" ht="12.95" customHeight="1" x14ac:dyDescent="0.2">
      <c r="B51" s="31"/>
      <c r="D51" s="28"/>
      <c r="E51" s="28"/>
    </row>
    <row r="52" spans="2:5" ht="12.95" customHeight="1" x14ac:dyDescent="0.2">
      <c r="B52" s="34" t="s">
        <v>92</v>
      </c>
      <c r="C52" s="39"/>
      <c r="D52" s="39"/>
      <c r="E52" s="39"/>
    </row>
    <row r="53" spans="2:5" ht="12.95" customHeight="1" x14ac:dyDescent="0.2">
      <c r="B53" s="32"/>
      <c r="C53" s="39"/>
      <c r="D53" s="39"/>
      <c r="E53" s="39"/>
    </row>
    <row r="54" spans="2:5" ht="22.5" customHeight="1" x14ac:dyDescent="0.2">
      <c r="B54" s="61" t="s">
        <v>44</v>
      </c>
      <c r="C54" s="61"/>
      <c r="D54" s="61" t="s">
        <v>58</v>
      </c>
      <c r="E54" s="61"/>
    </row>
    <row r="55" spans="2:5" ht="22.5" x14ac:dyDescent="0.2">
      <c r="B55" s="33" t="s">
        <v>54</v>
      </c>
      <c r="C55" s="33" t="s">
        <v>55</v>
      </c>
      <c r="D55" s="33" t="s">
        <v>59</v>
      </c>
      <c r="E55" s="33" t="s">
        <v>61</v>
      </c>
    </row>
    <row r="56" spans="2:5" ht="12.95" customHeight="1" x14ac:dyDescent="0.2">
      <c r="B56" s="27" t="s">
        <v>0</v>
      </c>
      <c r="C56" s="27" t="s">
        <v>14</v>
      </c>
      <c r="D56" s="36">
        <v>0</v>
      </c>
      <c r="E56" s="36">
        <v>0</v>
      </c>
    </row>
    <row r="57" spans="2:5" ht="12.95" customHeight="1" x14ac:dyDescent="0.2">
      <c r="B57" s="27">
        <v>124</v>
      </c>
      <c r="C57" s="27" t="s">
        <v>15</v>
      </c>
      <c r="D57" s="36">
        <v>0</v>
      </c>
      <c r="E57" s="36">
        <v>0</v>
      </c>
    </row>
    <row r="58" spans="2:5" ht="12.95" customHeight="1" x14ac:dyDescent="0.2">
      <c r="B58" s="27" t="s">
        <v>2</v>
      </c>
      <c r="C58" s="27" t="s">
        <v>16</v>
      </c>
      <c r="D58" s="36">
        <v>0</v>
      </c>
      <c r="E58" s="36">
        <v>0</v>
      </c>
    </row>
    <row r="59" spans="2:5" ht="12.95" customHeight="1" x14ac:dyDescent="0.2">
      <c r="B59" s="27" t="s">
        <v>3</v>
      </c>
      <c r="C59" s="27" t="s">
        <v>17</v>
      </c>
      <c r="D59" s="36">
        <v>0</v>
      </c>
      <c r="E59" s="36">
        <v>0</v>
      </c>
    </row>
    <row r="60" spans="2:5" ht="12.95" customHeight="1" x14ac:dyDescent="0.2">
      <c r="B60" s="27" t="s">
        <v>4</v>
      </c>
      <c r="C60" s="27" t="s">
        <v>18</v>
      </c>
      <c r="D60" s="36">
        <v>0</v>
      </c>
      <c r="E60" s="36">
        <v>0</v>
      </c>
    </row>
    <row r="61" spans="2:5" ht="12.95" customHeight="1" x14ac:dyDescent="0.2">
      <c r="B61" s="27" t="s">
        <v>5</v>
      </c>
      <c r="C61" s="27" t="s">
        <v>19</v>
      </c>
      <c r="D61" s="36">
        <v>0</v>
      </c>
      <c r="E61" s="36">
        <v>0</v>
      </c>
    </row>
    <row r="62" spans="2:5" ht="12.95" customHeight="1" x14ac:dyDescent="0.2">
      <c r="B62" s="27" t="s">
        <v>6</v>
      </c>
      <c r="C62" s="27" t="s">
        <v>20</v>
      </c>
      <c r="D62" s="36">
        <v>0</v>
      </c>
      <c r="E62" s="36">
        <v>0</v>
      </c>
    </row>
    <row r="63" spans="2:5" ht="12.95" customHeight="1" x14ac:dyDescent="0.2">
      <c r="B63" s="27" t="s">
        <v>7</v>
      </c>
      <c r="C63" s="27" t="s">
        <v>21</v>
      </c>
      <c r="D63" s="36">
        <v>0</v>
      </c>
      <c r="E63" s="36">
        <v>0</v>
      </c>
    </row>
    <row r="64" spans="2:5" ht="12.95" customHeight="1" x14ac:dyDescent="0.2">
      <c r="B64" s="27" t="s">
        <v>8</v>
      </c>
      <c r="C64" s="27" t="s">
        <v>22</v>
      </c>
      <c r="D64" s="36">
        <v>0</v>
      </c>
      <c r="E64" s="36">
        <v>0</v>
      </c>
    </row>
    <row r="65" spans="2:5" ht="12.95" customHeight="1" x14ac:dyDescent="0.2">
      <c r="B65" s="27" t="s">
        <v>9</v>
      </c>
      <c r="C65" s="27" t="s">
        <v>23</v>
      </c>
      <c r="D65" s="36">
        <v>0</v>
      </c>
      <c r="E65" s="36">
        <v>0</v>
      </c>
    </row>
    <row r="66" spans="2:5" ht="12.95" customHeight="1" x14ac:dyDescent="0.2">
      <c r="B66" s="27" t="s">
        <v>10</v>
      </c>
      <c r="C66" s="27" t="s">
        <v>24</v>
      </c>
      <c r="D66" s="36">
        <v>0</v>
      </c>
      <c r="E66" s="36">
        <v>0</v>
      </c>
    </row>
    <row r="67" spans="2:5" ht="12.95" customHeight="1" x14ac:dyDescent="0.2">
      <c r="B67" s="27" t="s">
        <v>11</v>
      </c>
      <c r="C67" s="27" t="s">
        <v>25</v>
      </c>
      <c r="D67" s="36">
        <v>0</v>
      </c>
      <c r="E67" s="36">
        <v>0</v>
      </c>
    </row>
    <row r="68" spans="2:5" ht="12.95" customHeight="1" x14ac:dyDescent="0.2">
      <c r="B68" s="27" t="s">
        <v>12</v>
      </c>
      <c r="C68" s="27" t="s">
        <v>26</v>
      </c>
      <c r="D68" s="36">
        <v>0</v>
      </c>
      <c r="E68" s="36">
        <v>0</v>
      </c>
    </row>
    <row r="69" spans="2:5" ht="12.95" customHeight="1" x14ac:dyDescent="0.2">
      <c r="B69" s="27" t="s">
        <v>13</v>
      </c>
      <c r="C69" s="27" t="s">
        <v>27</v>
      </c>
      <c r="D69" s="36">
        <v>0</v>
      </c>
      <c r="E69" s="36">
        <v>0</v>
      </c>
    </row>
    <row r="70" spans="2:5" ht="12.95" customHeight="1" x14ac:dyDescent="0.2">
      <c r="B70" s="59" t="s">
        <v>67</v>
      </c>
      <c r="C70" s="27" t="s">
        <v>68</v>
      </c>
      <c r="D70" s="36"/>
      <c r="E70" s="36">
        <v>0</v>
      </c>
    </row>
    <row r="71" spans="2:5" s="25" customFormat="1" ht="12.95" customHeight="1" x14ac:dyDescent="0.2">
      <c r="B71" s="10" t="s">
        <v>48</v>
      </c>
      <c r="C71" s="10"/>
      <c r="D71" s="16"/>
      <c r="E71" s="16">
        <f>SUM(E56:E70)</f>
        <v>0</v>
      </c>
    </row>
    <row r="72" spans="2:5" ht="12.95" customHeight="1" x14ac:dyDescent="0.2">
      <c r="B72" s="17" t="s">
        <v>62</v>
      </c>
      <c r="C72" s="6"/>
      <c r="D72" s="18"/>
      <c r="E72" s="9">
        <f>+E71/1000000</f>
        <v>0</v>
      </c>
    </row>
    <row r="73" spans="2:5" ht="12.95" customHeight="1" x14ac:dyDescent="0.2">
      <c r="B73" s="31"/>
      <c r="D73" s="36"/>
      <c r="E73" s="36"/>
    </row>
    <row r="74" spans="2:5" ht="12.95" customHeight="1" x14ac:dyDescent="0.2">
      <c r="B74" s="31"/>
      <c r="D74" s="36"/>
      <c r="E74" s="36"/>
    </row>
    <row r="75" spans="2:5" ht="12.95" customHeight="1" x14ac:dyDescent="0.2">
      <c r="B75" s="37" t="s">
        <v>93</v>
      </c>
      <c r="C75" s="39"/>
      <c r="D75" s="36"/>
      <c r="E75" s="36"/>
    </row>
    <row r="76" spans="2:5" ht="12.95" customHeight="1" x14ac:dyDescent="0.2">
      <c r="B76" s="38" t="s">
        <v>63</v>
      </c>
      <c r="C76" s="39"/>
      <c r="D76" s="36"/>
      <c r="E76" s="36"/>
    </row>
    <row r="77" spans="2:5" ht="12.95" customHeight="1" x14ac:dyDescent="0.2">
      <c r="B77" s="60"/>
      <c r="C77" s="60"/>
      <c r="D77" s="60"/>
      <c r="E77" s="60"/>
    </row>
    <row r="78" spans="2:5" ht="12.95" customHeight="1" x14ac:dyDescent="0.2">
      <c r="B78" s="52" t="s">
        <v>40</v>
      </c>
      <c r="C78" s="53"/>
      <c r="D78" s="53"/>
      <c r="E78" s="14">
        <f>+E24+E72</f>
        <v>14.973613</v>
      </c>
    </row>
    <row r="79" spans="2:5" ht="12.95" customHeight="1" x14ac:dyDescent="0.2">
      <c r="B79" s="24" t="s">
        <v>51</v>
      </c>
      <c r="C79" s="11"/>
      <c r="D79" s="11"/>
      <c r="E79" s="19">
        <f>+E49</f>
        <v>2.9163649999999999</v>
      </c>
    </row>
  </sheetData>
  <mergeCells count="7">
    <mergeCell ref="B77:E77"/>
    <mergeCell ref="B4:C4"/>
    <mergeCell ref="D4:E4"/>
    <mergeCell ref="B29:C29"/>
    <mergeCell ref="D29:E29"/>
    <mergeCell ref="B54:C54"/>
    <mergeCell ref="D54:E54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1 A31:B46 B56:B6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L53"/>
  <sheetViews>
    <sheetView showGridLines="0" tabSelected="1" zoomScale="85" zoomScaleNormal="85" workbookViewId="0">
      <selection activeCell="J3" sqref="J3"/>
    </sheetView>
  </sheetViews>
  <sheetFormatPr defaultColWidth="9.33203125" defaultRowHeight="12.95" customHeight="1" x14ac:dyDescent="0.2"/>
  <cols>
    <col min="1" max="1" width="2.83203125" style="2" customWidth="1"/>
    <col min="2" max="2" width="39" style="2" customWidth="1"/>
    <col min="3" max="10" width="16.1640625" style="45" customWidth="1"/>
    <col min="11" max="11" width="19.5" style="2" customWidth="1"/>
    <col min="12" max="12" width="11.6640625" style="2" customWidth="1"/>
    <col min="13" max="16384" width="9.33203125" style="2"/>
  </cols>
  <sheetData>
    <row r="2" spans="2:12" s="35" customFormat="1" ht="12.95" customHeight="1" x14ac:dyDescent="0.25">
      <c r="B2" s="41" t="s">
        <v>69</v>
      </c>
      <c r="C2" s="45"/>
      <c r="D2" s="45"/>
      <c r="E2" s="45"/>
      <c r="F2" s="45"/>
      <c r="G2" s="45"/>
      <c r="H2" s="45"/>
      <c r="I2" s="45"/>
      <c r="J2" s="45"/>
    </row>
    <row r="3" spans="2:12" s="35" customFormat="1" ht="12.95" customHeight="1" x14ac:dyDescent="0.2">
      <c r="B3" s="46" t="s">
        <v>64</v>
      </c>
      <c r="C3" s="45"/>
      <c r="D3" s="45"/>
      <c r="E3" s="45"/>
      <c r="F3" s="45"/>
      <c r="G3" s="45"/>
      <c r="H3" s="45"/>
      <c r="I3" s="45"/>
      <c r="J3" s="45"/>
    </row>
    <row r="5" spans="2:12" ht="12.95" customHeight="1" x14ac:dyDescent="0.2">
      <c r="B5" s="5"/>
      <c r="C5" s="23" t="s">
        <v>34</v>
      </c>
      <c r="D5" s="23" t="s">
        <v>35</v>
      </c>
      <c r="E5" s="23" t="s">
        <v>36</v>
      </c>
      <c r="F5" s="23" t="s">
        <v>37</v>
      </c>
      <c r="G5" s="23" t="s">
        <v>38</v>
      </c>
      <c r="H5" s="23" t="s">
        <v>39</v>
      </c>
      <c r="I5" s="23" t="s">
        <v>94</v>
      </c>
      <c r="J5" s="23" t="s">
        <v>95</v>
      </c>
    </row>
    <row r="6" spans="2:12" ht="12.95" customHeight="1" x14ac:dyDescent="0.2">
      <c r="B6" s="39" t="s">
        <v>40</v>
      </c>
      <c r="C6" s="43">
        <f>+'January 2026'!$E$24+'January 2026'!$E$71</f>
        <v>11183193</v>
      </c>
      <c r="D6" s="43">
        <f>+'February 2026'!$E$24+'February 2026'!$E$71</f>
        <v>11550188</v>
      </c>
      <c r="E6" s="43">
        <f>+'March 2026'!$E$24+'March 2026'!$E$71</f>
        <v>12527536</v>
      </c>
      <c r="F6" s="43">
        <f>+'April 2026'!$E$24+'April 2026'!$E$71</f>
        <v>11608388</v>
      </c>
      <c r="G6" s="43">
        <f>+'May 2026'!$E$23+'May 2026'!$E$71</f>
        <v>13016150</v>
      </c>
      <c r="H6" s="43">
        <f>+'June 2026'!$E$23+'June 2026'!$E$71</f>
        <v>14973613</v>
      </c>
      <c r="I6" s="43"/>
      <c r="J6" s="43"/>
    </row>
    <row r="7" spans="2:12" ht="12.95" customHeight="1" x14ac:dyDescent="0.2">
      <c r="B7" s="39" t="s">
        <v>41</v>
      </c>
      <c r="C7" s="43">
        <f>+'January 2026'!$E$50</f>
        <v>2274729</v>
      </c>
      <c r="D7" s="43">
        <f>+'February 2026'!$E$50</f>
        <v>2182262</v>
      </c>
      <c r="E7" s="43">
        <f>+'March 2026'!$E$50</f>
        <v>2149815</v>
      </c>
      <c r="F7" s="43">
        <f>+'April 2026'!$E$50</f>
        <v>2337661</v>
      </c>
      <c r="G7" s="43">
        <f>+'May 2026'!$E$48</f>
        <v>2125406</v>
      </c>
      <c r="H7" s="43">
        <f>+'June 2026'!$E$48</f>
        <v>2916365</v>
      </c>
      <c r="I7" s="43"/>
      <c r="J7" s="43"/>
    </row>
    <row r="8" spans="2:12" ht="12.95" customHeight="1" x14ac:dyDescent="0.2">
      <c r="B8" s="48" t="s">
        <v>42</v>
      </c>
      <c r="C8" s="7">
        <f t="shared" ref="C8" si="0">SUM(C6:C7)</f>
        <v>13457922</v>
      </c>
      <c r="D8" s="7">
        <f t="shared" ref="D8:J8" si="1">SUM(D6:D7)</f>
        <v>13732450</v>
      </c>
      <c r="E8" s="7">
        <f t="shared" si="1"/>
        <v>14677351</v>
      </c>
      <c r="F8" s="7">
        <f t="shared" si="1"/>
        <v>13946049</v>
      </c>
      <c r="G8" s="7">
        <f t="shared" si="1"/>
        <v>15141556</v>
      </c>
      <c r="H8" s="7">
        <f t="shared" si="1"/>
        <v>17889978</v>
      </c>
      <c r="I8" s="7">
        <f t="shared" si="1"/>
        <v>0</v>
      </c>
      <c r="J8" s="7">
        <f t="shared" si="1"/>
        <v>0</v>
      </c>
    </row>
    <row r="9" spans="2:12" ht="12.95" customHeight="1" x14ac:dyDescent="0.2">
      <c r="B9" s="12"/>
      <c r="C9" s="13"/>
      <c r="D9" s="13"/>
      <c r="E9" s="13"/>
      <c r="F9" s="13"/>
      <c r="G9" s="13"/>
      <c r="H9" s="13"/>
      <c r="I9" s="13"/>
      <c r="J9" s="13"/>
    </row>
    <row r="10" spans="2:12" s="45" customFormat="1" ht="12.95" customHeight="1" x14ac:dyDescent="0.2">
      <c r="B10" s="62" t="s">
        <v>96</v>
      </c>
      <c r="C10" s="63"/>
      <c r="D10" s="63"/>
      <c r="E10" s="63"/>
      <c r="F10" s="63"/>
      <c r="G10" s="63"/>
      <c r="H10" s="13"/>
      <c r="I10" s="13"/>
      <c r="J10" s="13"/>
    </row>
    <row r="11" spans="2:12" s="40" customFormat="1" ht="12.95" customHeight="1" x14ac:dyDescent="0.2">
      <c r="B11" s="39"/>
      <c r="C11" s="13"/>
      <c r="D11" s="13"/>
      <c r="E11" s="13"/>
      <c r="F11" s="13"/>
      <c r="G11" s="13"/>
      <c r="H11" s="13"/>
      <c r="I11" s="13"/>
      <c r="J11" s="13"/>
    </row>
    <row r="12" spans="2:12" s="40" customFormat="1" ht="12.95" customHeight="1" x14ac:dyDescent="0.2">
      <c r="B12" s="44" t="s">
        <v>43</v>
      </c>
      <c r="C12" s="13"/>
      <c r="D12" s="13"/>
      <c r="E12" s="13"/>
      <c r="F12" s="13"/>
      <c r="G12" s="13"/>
      <c r="H12" s="13"/>
      <c r="I12" s="13"/>
      <c r="J12" s="13"/>
    </row>
    <row r="13" spans="2:12" s="40" customFormat="1" ht="12.95" customHeight="1" x14ac:dyDescent="0.2">
      <c r="B13" s="46" t="s">
        <v>65</v>
      </c>
      <c r="C13" s="13"/>
      <c r="D13" s="13"/>
      <c r="E13" s="13"/>
      <c r="F13" s="13"/>
      <c r="G13" s="13"/>
      <c r="H13" s="13"/>
      <c r="I13" s="13"/>
      <c r="J13" s="13"/>
    </row>
    <row r="14" spans="2:12" ht="12.95" customHeight="1" x14ac:dyDescent="0.2">
      <c r="B14" s="12"/>
      <c r="C14" s="39"/>
      <c r="D14" s="39"/>
      <c r="E14" s="39"/>
      <c r="F14" s="39"/>
      <c r="G14" s="39"/>
      <c r="H14" s="39"/>
      <c r="I14" s="39"/>
      <c r="J14" s="39"/>
    </row>
    <row r="15" spans="2:12" ht="11.25" x14ac:dyDescent="0.2">
      <c r="B15" s="8" t="s">
        <v>44</v>
      </c>
      <c r="C15" s="23" t="s">
        <v>34</v>
      </c>
      <c r="D15" s="23" t="s">
        <v>35</v>
      </c>
      <c r="E15" s="23" t="s">
        <v>36</v>
      </c>
      <c r="F15" s="23" t="s">
        <v>37</v>
      </c>
      <c r="G15" s="23" t="s">
        <v>38</v>
      </c>
      <c r="H15" s="23" t="s">
        <v>39</v>
      </c>
      <c r="I15" s="23" t="s">
        <v>97</v>
      </c>
      <c r="J15" s="23" t="s">
        <v>95</v>
      </c>
      <c r="K15" s="51" t="s">
        <v>48</v>
      </c>
      <c r="L15" s="23" t="s">
        <v>60</v>
      </c>
    </row>
    <row r="16" spans="2:12" ht="12.95" customHeight="1" x14ac:dyDescent="0.2">
      <c r="B16" s="4" t="s">
        <v>14</v>
      </c>
      <c r="C16" s="43">
        <f>+'January 2026'!$E6+'January 2026'!$E32</f>
        <v>496575</v>
      </c>
      <c r="D16" s="43">
        <f>+'February 2026'!$E6+'February 2026'!$E32</f>
        <v>508817</v>
      </c>
      <c r="E16" s="43">
        <f>+'March 2026'!$E6+'March 2026'!$E32</f>
        <v>506510</v>
      </c>
      <c r="F16" s="43">
        <f>+'April 2026'!$E6+'April 2026'!$E32</f>
        <v>490388</v>
      </c>
      <c r="G16" s="43">
        <f>+'May 2026'!$E6+'May 2026'!$E31</f>
        <v>616041</v>
      </c>
      <c r="H16" s="43">
        <f>+'June 2026'!$E6+'June 2026'!$E31</f>
        <v>649065</v>
      </c>
      <c r="I16" s="43"/>
      <c r="J16" s="43"/>
      <c r="K16" s="3">
        <f>SUM(C16:J16)</f>
        <v>3267396</v>
      </c>
      <c r="L16" s="43">
        <f>+(K16/K33)*100</f>
        <v>3.6776259017195425</v>
      </c>
    </row>
    <row r="17" spans="2:12" ht="12.95" customHeight="1" x14ac:dyDescent="0.2">
      <c r="B17" s="4" t="s">
        <v>15</v>
      </c>
      <c r="C17" s="43">
        <f>+'January 2026'!$E7+'January 2026'!$E33</f>
        <v>211421</v>
      </c>
      <c r="D17" s="43">
        <f>+'February 2026'!$E7+'February 2026'!$E33</f>
        <v>297023</v>
      </c>
      <c r="E17" s="43">
        <f>+'March 2026'!$E7+'March 2026'!$E33</f>
        <v>441636</v>
      </c>
      <c r="F17" s="43">
        <f>+'April 2026'!$E7+'April 2026'!$E33</f>
        <v>337658</v>
      </c>
      <c r="G17" s="43">
        <f>+'May 2026'!$E7+'May 2026'!$E32</f>
        <v>478331</v>
      </c>
      <c r="H17" s="43">
        <f>+'June 2026'!$E7+'June 2026'!$E32</f>
        <v>582963</v>
      </c>
      <c r="I17" s="43"/>
      <c r="J17" s="43"/>
      <c r="K17" s="3">
        <f>SUM(C17:J17)</f>
        <v>2349032</v>
      </c>
      <c r="L17" s="43">
        <f>+(K17/K33)*100</f>
        <v>2.6439589591124126</v>
      </c>
    </row>
    <row r="18" spans="2:12" ht="12.95" customHeight="1" x14ac:dyDescent="0.2">
      <c r="B18" s="4" t="s">
        <v>16</v>
      </c>
      <c r="C18" s="43">
        <f>+'January 2026'!$E8+'January 2026'!$E34</f>
        <v>17151</v>
      </c>
      <c r="D18" s="43">
        <f>+'February 2026'!$E8+'February 2026'!$E34</f>
        <v>15226</v>
      </c>
      <c r="E18" s="43">
        <f>+'March 2026'!$E8+'March 2026'!$E34</f>
        <v>36496</v>
      </c>
      <c r="F18" s="43">
        <f>+'April 2026'!$E8+'April 2026'!$E34</f>
        <v>97730</v>
      </c>
      <c r="G18" s="43">
        <f>+'May 2026'!$E8+'May 2026'!$E33</f>
        <v>52196</v>
      </c>
      <c r="H18" s="43">
        <f>+'June 2026'!$E8+'June 2026'!$E33</f>
        <v>147550</v>
      </c>
      <c r="I18" s="43"/>
      <c r="J18" s="43"/>
      <c r="K18" s="3">
        <f>SUM(C18:J18)</f>
        <v>366349</v>
      </c>
      <c r="L18" s="43">
        <f>+(K18/K33)*100</f>
        <v>0.41234505137089372</v>
      </c>
    </row>
    <row r="19" spans="2:12" ht="12.95" customHeight="1" x14ac:dyDescent="0.2">
      <c r="B19" s="4" t="s">
        <v>17</v>
      </c>
      <c r="C19" s="43">
        <f>+'January 2026'!$E9+'January 2026'!$E35</f>
        <v>16129</v>
      </c>
      <c r="D19" s="43">
        <f>+'February 2026'!$E9+'February 2026'!$E35</f>
        <v>13712</v>
      </c>
      <c r="E19" s="43">
        <f>+'March 2026'!$E9+'March 2026'!$E35</f>
        <v>32635</v>
      </c>
      <c r="F19" s="43">
        <f>+'April 2026'!$E9+'April 2026'!$E35</f>
        <v>2050</v>
      </c>
      <c r="G19" s="43">
        <f>+'May 2026'!$E9+'May 2026'!$E34</f>
        <v>4027</v>
      </c>
      <c r="H19" s="43">
        <f>+'June 2026'!$E9+'June 2026'!$E34</f>
        <v>3936</v>
      </c>
      <c r="I19" s="43"/>
      <c r="J19" s="43"/>
      <c r="K19" s="3">
        <f>SUM(C19:J19)</f>
        <v>72489</v>
      </c>
      <c r="L19" s="43">
        <f>+(K19/K33)*100</f>
        <v>8.1590178842646535E-2</v>
      </c>
    </row>
    <row r="20" spans="2:12" ht="12.95" customHeight="1" x14ac:dyDescent="0.2">
      <c r="B20" s="4" t="s">
        <v>18</v>
      </c>
      <c r="C20" s="43">
        <f>+'January 2026'!$E10+'January 2026'!$E36</f>
        <v>679091</v>
      </c>
      <c r="D20" s="43">
        <f>+'February 2026'!$E10+'February 2026'!$E36</f>
        <v>788858</v>
      </c>
      <c r="E20" s="43">
        <f>+'March 2026'!$E10+'March 2026'!$E36</f>
        <v>645617</v>
      </c>
      <c r="F20" s="43">
        <f>+'April 2026'!$E10+'April 2026'!$E36</f>
        <v>895171</v>
      </c>
      <c r="G20" s="43">
        <f>+'May 2026'!$E10+'May 2026'!$E35</f>
        <v>1017671</v>
      </c>
      <c r="H20" s="43">
        <f>+'June 2026'!$E10+'June 2026'!$E35</f>
        <v>1148225</v>
      </c>
      <c r="I20" s="43"/>
      <c r="J20" s="43"/>
      <c r="K20" s="3">
        <f>SUM(C20:J20)</f>
        <v>5174633</v>
      </c>
      <c r="L20" s="43">
        <f>+(K20/K33)*100</f>
        <v>5.8243213717262012</v>
      </c>
    </row>
    <row r="21" spans="2:12" ht="12.95" customHeight="1" x14ac:dyDescent="0.2">
      <c r="B21" s="4" t="s">
        <v>19</v>
      </c>
      <c r="C21" s="43">
        <f>+'January 2026'!$E11+'January 2026'!$E37</f>
        <v>21555</v>
      </c>
      <c r="D21" s="43">
        <f>+'February 2026'!$E11+'February 2026'!$E37</f>
        <v>6120</v>
      </c>
      <c r="E21" s="43">
        <f>+'March 2026'!$E11+'March 2026'!$E37</f>
        <v>19628</v>
      </c>
      <c r="F21" s="43">
        <f>+'April 2026'!$E11+'April 2026'!$E37</f>
        <v>12638</v>
      </c>
      <c r="G21" s="43">
        <f>+'May 2026'!$E11+'May 2026'!$E36</f>
        <v>17092</v>
      </c>
      <c r="H21" s="43">
        <f>+'June 2026'!$E11+'June 2026'!$E36</f>
        <v>15488</v>
      </c>
      <c r="I21" s="43"/>
      <c r="J21" s="43"/>
      <c r="K21" s="3">
        <f>SUM(C21:J21)</f>
        <v>92521</v>
      </c>
      <c r="L21" s="43">
        <f>+(K21/K33)*100</f>
        <v>0.10413724753687457</v>
      </c>
    </row>
    <row r="22" spans="2:12" ht="12.95" customHeight="1" x14ac:dyDescent="0.2">
      <c r="B22" s="4" t="s">
        <v>20</v>
      </c>
      <c r="C22" s="43">
        <f>+'January 2026'!$E12+'January 2026'!$E38</f>
        <v>2056</v>
      </c>
      <c r="D22" s="43">
        <f>+'February 2026'!$E12+'February 2026'!$E38</f>
        <v>1740</v>
      </c>
      <c r="E22" s="43">
        <f>+'March 2026'!$E12+'March 2026'!$E38</f>
        <v>4163</v>
      </c>
      <c r="F22" s="43">
        <f>+'April 2026'!$E12+'April 2026'!$E38</f>
        <v>1168</v>
      </c>
      <c r="G22" s="43">
        <f>+'May 2026'!$E12+'May 2026'!$E37</f>
        <v>1362</v>
      </c>
      <c r="H22" s="43">
        <f>+'June 2026'!$E12+'June 2026'!$E37</f>
        <v>3169</v>
      </c>
      <c r="I22" s="43"/>
      <c r="J22" s="43"/>
      <c r="K22" s="3">
        <f>SUM(C22:J22)</f>
        <v>13658</v>
      </c>
      <c r="L22" s="43">
        <f>+(K22/K33)*100</f>
        <v>1.5372796736509903E-2</v>
      </c>
    </row>
    <row r="23" spans="2:12" ht="12.95" customHeight="1" x14ac:dyDescent="0.2">
      <c r="B23" s="20" t="s">
        <v>29</v>
      </c>
      <c r="C23" s="43">
        <f>+'January 2026'!$E13+'January 2026'!$E39</f>
        <v>2</v>
      </c>
      <c r="D23" s="43">
        <f>+'February 2026'!$E13+'February 2026'!$E39</f>
        <v>0</v>
      </c>
      <c r="E23" s="43">
        <f>+'March 2026'!$E13+'March 2026'!$E39</f>
        <v>81</v>
      </c>
      <c r="F23" s="43">
        <f>+'April 2026'!$E13+'April 2026'!$E39</f>
        <v>290</v>
      </c>
      <c r="G23" s="43">
        <f>+'May 2026'!$E13+'May 2026'!$E38</f>
        <v>711</v>
      </c>
      <c r="H23" s="43">
        <f>+'June 2026'!$E13+'June 2026'!$E38</f>
        <v>124</v>
      </c>
      <c r="I23" s="43"/>
      <c r="J23" s="43"/>
      <c r="K23" s="3">
        <f>SUM(C23:J23)</f>
        <v>1208</v>
      </c>
      <c r="L23" s="43">
        <f>+(K23/K33)*100</f>
        <v>1.3596674811615144E-3</v>
      </c>
    </row>
    <row r="24" spans="2:12" ht="12.95" customHeight="1" x14ac:dyDescent="0.2">
      <c r="B24" s="4" t="s">
        <v>21</v>
      </c>
      <c r="C24" s="43">
        <f>+'January 2026'!$E14+'January 2026'!$E40</f>
        <v>2048</v>
      </c>
      <c r="D24" s="43">
        <f>+'February 2026'!$E14+'February 2026'!$E40</f>
        <v>1483</v>
      </c>
      <c r="E24" s="43">
        <f>+'March 2026'!$E14+'March 2026'!$E40</f>
        <v>5793</v>
      </c>
      <c r="F24" s="43">
        <f>+'April 2026'!$E14+'April 2026'!$E40</f>
        <v>2746</v>
      </c>
      <c r="G24" s="43">
        <f>+'May 2026'!$E14+'May 2026'!$E39</f>
        <v>2145</v>
      </c>
      <c r="H24" s="43">
        <f>+'June 2026'!$E14+'June 2026'!$E39</f>
        <v>5021</v>
      </c>
      <c r="I24" s="43"/>
      <c r="J24" s="43"/>
      <c r="K24" s="3">
        <f>SUM(C24:J24)</f>
        <v>19236</v>
      </c>
      <c r="L24" s="43">
        <f>+(K24/K33)*100</f>
        <v>2.1651128863926235E-2</v>
      </c>
    </row>
    <row r="25" spans="2:12" ht="12.95" customHeight="1" x14ac:dyDescent="0.2">
      <c r="B25" s="4" t="s">
        <v>22</v>
      </c>
      <c r="C25" s="43">
        <f>+'January 2026'!$E15+'January 2026'!$E41</f>
        <v>3220779</v>
      </c>
      <c r="D25" s="43">
        <f>+'February 2026'!$E15+'February 2026'!$E41</f>
        <v>2887292</v>
      </c>
      <c r="E25" s="43">
        <f>+'March 2026'!$E15+'March 2026'!$E41</f>
        <v>2445153</v>
      </c>
      <c r="F25" s="43">
        <f>+'April 2026'!$E15+'April 2026'!$E41</f>
        <v>2944510</v>
      </c>
      <c r="G25" s="43">
        <f>+'May 2026'!$E15+'May 2026'!$E40</f>
        <v>2422359</v>
      </c>
      <c r="H25" s="43">
        <f>+'June 2026'!$E15+'June 2026'!$E40</f>
        <v>2687505</v>
      </c>
      <c r="I25" s="43"/>
      <c r="J25" s="43"/>
      <c r="K25" s="3">
        <f>SUM(C25:J25)</f>
        <v>16607598</v>
      </c>
      <c r="L25" s="43">
        <f>+(K25/K33)*100</f>
        <v>18.692724288744209</v>
      </c>
    </row>
    <row r="26" spans="2:12" ht="12.95" customHeight="1" x14ac:dyDescent="0.2">
      <c r="B26" s="4" t="s">
        <v>23</v>
      </c>
      <c r="C26" s="43">
        <f>+'January 2026'!$E16+'January 2026'!$E42</f>
        <v>482896</v>
      </c>
      <c r="D26" s="43">
        <f>+'February 2026'!$E16+'February 2026'!$E42</f>
        <v>434118</v>
      </c>
      <c r="E26" s="43">
        <f>+'March 2026'!$E16+'March 2026'!$E42</f>
        <v>701218</v>
      </c>
      <c r="F26" s="43">
        <f>+'April 2026'!$E16+'April 2026'!$E42</f>
        <v>775410</v>
      </c>
      <c r="G26" s="43">
        <f>+'May 2026'!$E16+'May 2026'!$E41</f>
        <v>797095</v>
      </c>
      <c r="H26" s="43">
        <f>+'June 2026'!$E16+'June 2026'!$E41</f>
        <v>813116</v>
      </c>
      <c r="I26" s="43"/>
      <c r="J26" s="43"/>
      <c r="K26" s="3">
        <f>SUM(C26:J26)</f>
        <v>4003853</v>
      </c>
      <c r="L26" s="43">
        <f>+(K26/K33)*100</f>
        <v>4.5065469564991494</v>
      </c>
    </row>
    <row r="27" spans="2:12" ht="12.95" customHeight="1" x14ac:dyDescent="0.2">
      <c r="B27" s="4" t="s">
        <v>24</v>
      </c>
      <c r="C27" s="43">
        <f>+'January 2026'!$E17+'January 2026'!$E43</f>
        <v>6829461</v>
      </c>
      <c r="D27" s="43">
        <f>+'February 2026'!$E17+'February 2026'!$E43</f>
        <v>7407706</v>
      </c>
      <c r="E27" s="43">
        <f>+'March 2026'!$E17+'March 2026'!$E43</f>
        <v>8324177</v>
      </c>
      <c r="F27" s="43">
        <f>+'April 2026'!$E17+'April 2026'!$E43</f>
        <v>6583259</v>
      </c>
      <c r="G27" s="43">
        <f>+'May 2026'!$E17+'May 2026'!$E42</f>
        <v>8220903</v>
      </c>
      <c r="H27" s="43">
        <f>+'June 2026'!$E17+'June 2026'!$E42</f>
        <v>10213039</v>
      </c>
      <c r="I27" s="43"/>
      <c r="J27" s="43"/>
      <c r="K27" s="3">
        <f>SUM(C27:J27)</f>
        <v>47578545</v>
      </c>
      <c r="L27" s="43">
        <f>+(K27/K33)*100</f>
        <v>53.552152680032918</v>
      </c>
    </row>
    <row r="28" spans="2:12" ht="12.95" customHeight="1" x14ac:dyDescent="0.2">
      <c r="B28" s="4" t="s">
        <v>25</v>
      </c>
      <c r="C28" s="43">
        <f>+'January 2026'!$E18+'January 2026'!$E44</f>
        <v>11020</v>
      </c>
      <c r="D28" s="43">
        <f>+'February 2026'!$E18+'February 2026'!$E44</f>
        <v>11227</v>
      </c>
      <c r="E28" s="43">
        <f>+'March 2026'!$E18+'March 2026'!$E44</f>
        <v>28725</v>
      </c>
      <c r="F28" s="43">
        <f>+'April 2026'!$E18+'April 2026'!$E44</f>
        <v>34255</v>
      </c>
      <c r="G28" s="43">
        <f>+'May 2026'!$E18+'May 2026'!$E43</f>
        <v>35516</v>
      </c>
      <c r="H28" s="43">
        <f>+'June 2026'!$E18+'June 2026'!$E43</f>
        <v>28719</v>
      </c>
      <c r="I28" s="43"/>
      <c r="J28" s="43"/>
      <c r="K28" s="3">
        <f>SUM(C28:J28)</f>
        <v>149462</v>
      </c>
      <c r="L28" s="43">
        <f>+(K28/K33)*100</f>
        <v>0.16822733532231976</v>
      </c>
    </row>
    <row r="29" spans="2:12" ht="12.95" customHeight="1" x14ac:dyDescent="0.2">
      <c r="B29" s="20" t="s">
        <v>31</v>
      </c>
      <c r="C29" s="43">
        <f>+'January 2026'!$E19+'January 2026'!$E45</f>
        <v>0</v>
      </c>
      <c r="D29" s="43">
        <f>+'February 2026'!$E19+'February 2026'!$E45</f>
        <v>0</v>
      </c>
      <c r="E29" s="43">
        <f>+'March 2026'!$E19+'March 2026'!$E45</f>
        <v>900</v>
      </c>
      <c r="F29" s="43">
        <f>+'April 2026'!$E19+'April 2026'!$E45</f>
        <v>1435</v>
      </c>
      <c r="G29" s="43">
        <f>+'May 2026'!$E19+'May 2026'!$E44</f>
        <v>965</v>
      </c>
      <c r="H29" s="43">
        <f>+'June 2026'!$E19+'June 2026'!$E44</f>
        <v>430</v>
      </c>
      <c r="I29" s="43"/>
      <c r="J29" s="43"/>
      <c r="K29" s="3">
        <f>SUM(C29:J29)</f>
        <v>3730</v>
      </c>
      <c r="L29" s="43">
        <f>+(K29/K33)*100</f>
        <v>4.1983110138513642E-3</v>
      </c>
    </row>
    <row r="30" spans="2:12" ht="12.95" customHeight="1" x14ac:dyDescent="0.2">
      <c r="B30" s="4" t="s">
        <v>26</v>
      </c>
      <c r="C30" s="43">
        <f>+'January 2026'!$E21+'January 2026'!$E47</f>
        <v>1404118</v>
      </c>
      <c r="D30" s="43">
        <f>+'February 2026'!$E21+'February 2026'!$E47</f>
        <v>1300905</v>
      </c>
      <c r="E30" s="43">
        <f>+'March 2026'!$E21+'March 2026'!$E47</f>
        <v>1415012</v>
      </c>
      <c r="F30" s="43">
        <f>+'April 2026'!$E21+'April 2026'!$E47</f>
        <v>1662807</v>
      </c>
      <c r="G30" s="43">
        <f>+'May 2026'!$E20+'May 2026'!$E45</f>
        <v>1413225</v>
      </c>
      <c r="H30" s="43">
        <f>+'June 2026'!$E20+'June 2026'!$E45</f>
        <v>1480690</v>
      </c>
      <c r="I30" s="43"/>
      <c r="J30" s="43"/>
      <c r="K30" s="3">
        <f>SUM(C30:J30)</f>
        <v>8676757</v>
      </c>
      <c r="L30" s="43">
        <f>+(K30/K33)*100</f>
        <v>9.766145972550115</v>
      </c>
    </row>
    <row r="31" spans="2:12" ht="12.95" customHeight="1" x14ac:dyDescent="0.2">
      <c r="B31" s="4" t="s">
        <v>27</v>
      </c>
      <c r="C31" s="43">
        <f>+'January 2026'!$E22+'January 2026'!$E48</f>
        <v>63440</v>
      </c>
      <c r="D31" s="43">
        <f>+'February 2026'!$E22+'February 2026'!$E48</f>
        <v>58137</v>
      </c>
      <c r="E31" s="43">
        <f>+'March 2026'!$E22+'March 2026'!$E48</f>
        <v>61767</v>
      </c>
      <c r="F31" s="43">
        <f>+'April 2026'!$E22+'April 2026'!$E48</f>
        <v>96103</v>
      </c>
      <c r="G31" s="43">
        <f>+'May 2026'!$E21+'May 2026'!$E46</f>
        <v>48959</v>
      </c>
      <c r="H31" s="43">
        <f>+'June 2026'!$E21+'June 2026'!$E46</f>
        <v>102515</v>
      </c>
      <c r="I31" s="43"/>
      <c r="J31" s="43"/>
      <c r="K31" s="3">
        <f>SUM(C31:J31)</f>
        <v>430921</v>
      </c>
      <c r="L31" s="43">
        <f>+(K31/K33)*100</f>
        <v>0.48502423067019951</v>
      </c>
    </row>
    <row r="32" spans="2:12" ht="12.95" customHeight="1" x14ac:dyDescent="0.2">
      <c r="B32" s="27" t="s">
        <v>66</v>
      </c>
      <c r="C32" s="43">
        <f>+'January 2026'!$E23+'January 2026'!$E49</f>
        <v>126</v>
      </c>
      <c r="D32" s="43">
        <f>+'February 2026'!$E23+'February 2026'!$E49</f>
        <v>86</v>
      </c>
      <c r="E32" s="43">
        <f>+'March 2026'!$E23+'March 2026'!$E49</f>
        <v>7840</v>
      </c>
      <c r="F32" s="43">
        <f>+'April 2026'!$E23+'April 2026'!$E49</f>
        <v>8431</v>
      </c>
      <c r="G32" s="43">
        <f>+'May 2026'!$E22+'May 2026'!$E47</f>
        <v>12958</v>
      </c>
      <c r="H32" s="43">
        <f>+'June 2026'!$E22+'June 2026'!$E47</f>
        <v>8423</v>
      </c>
      <c r="I32" s="43"/>
      <c r="J32" s="43"/>
      <c r="K32" s="3">
        <f>SUM(C32:J32)</f>
        <v>37864</v>
      </c>
      <c r="L32" s="43">
        <f>+(K32/K33)*100</f>
        <v>4.261792177706919E-2</v>
      </c>
    </row>
    <row r="33" spans="2:12" ht="12.95" customHeight="1" x14ac:dyDescent="0.2">
      <c r="B33" s="48" t="s">
        <v>42</v>
      </c>
      <c r="C33" s="7">
        <f t="shared" ref="C33:L33" si="2">SUM(C16:C32)</f>
        <v>13457868</v>
      </c>
      <c r="D33" s="7">
        <f t="shared" si="2"/>
        <v>13732450</v>
      </c>
      <c r="E33" s="7">
        <f t="shared" si="2"/>
        <v>14677351</v>
      </c>
      <c r="F33" s="7">
        <f t="shared" si="2"/>
        <v>13946049</v>
      </c>
      <c r="G33" s="7">
        <f t="shared" si="2"/>
        <v>15141556</v>
      </c>
      <c r="H33" s="7">
        <f t="shared" si="2"/>
        <v>17889978</v>
      </c>
      <c r="I33" s="7">
        <f t="shared" si="2"/>
        <v>0</v>
      </c>
      <c r="J33" s="7">
        <f t="shared" si="2"/>
        <v>0</v>
      </c>
      <c r="K33" s="7">
        <f t="shared" si="2"/>
        <v>88845252</v>
      </c>
      <c r="L33" s="7">
        <f t="shared" si="2"/>
        <v>100</v>
      </c>
    </row>
    <row r="34" spans="2:12" ht="12.95" customHeight="1" x14ac:dyDescent="0.2">
      <c r="C34" s="43"/>
      <c r="D34" s="43"/>
      <c r="E34" s="43"/>
      <c r="F34" s="43"/>
      <c r="G34" s="43"/>
      <c r="H34" s="43"/>
      <c r="I34" s="43"/>
      <c r="J34" s="43"/>
    </row>
    <row r="35" spans="2:12" s="42" customFormat="1" ht="12.95" customHeight="1" x14ac:dyDescent="0.2">
      <c r="C35" s="43"/>
      <c r="D35" s="43"/>
      <c r="E35" s="43"/>
      <c r="F35" s="43"/>
      <c r="G35" s="43"/>
      <c r="H35" s="43"/>
      <c r="I35" s="43"/>
      <c r="J35" s="43"/>
    </row>
    <row r="36" spans="2:12" s="42" customFormat="1" ht="12.95" customHeight="1" x14ac:dyDescent="0.2">
      <c r="B36" s="47" t="s">
        <v>45</v>
      </c>
      <c r="C36" s="43"/>
      <c r="D36" s="43"/>
      <c r="E36" s="43"/>
      <c r="F36" s="43"/>
      <c r="G36" s="43"/>
      <c r="H36" s="43"/>
      <c r="I36" s="43"/>
      <c r="J36" s="43"/>
    </row>
    <row r="37" spans="2:12" s="42" customFormat="1" ht="12.95" customHeight="1" x14ac:dyDescent="0.2">
      <c r="B37" s="46" t="s">
        <v>46</v>
      </c>
      <c r="C37" s="43"/>
      <c r="D37" s="43"/>
      <c r="E37" s="43"/>
      <c r="F37" s="43"/>
      <c r="G37" s="43"/>
      <c r="H37" s="43"/>
      <c r="I37" s="43"/>
      <c r="J37" s="43"/>
    </row>
    <row r="38" spans="2:12" ht="12.95" customHeight="1" x14ac:dyDescent="0.2">
      <c r="C38" s="43"/>
      <c r="D38" s="43"/>
      <c r="E38" s="43"/>
      <c r="F38" s="43"/>
      <c r="G38" s="43"/>
      <c r="H38" s="43"/>
      <c r="I38" s="43"/>
      <c r="J38" s="43"/>
    </row>
    <row r="39" spans="2:12" ht="11.25" x14ac:dyDescent="0.2">
      <c r="B39" s="8" t="s">
        <v>44</v>
      </c>
      <c r="C39" s="23" t="s">
        <v>34</v>
      </c>
      <c r="D39" s="23" t="s">
        <v>35</v>
      </c>
      <c r="E39" s="23" t="s">
        <v>36</v>
      </c>
      <c r="F39" s="23" t="s">
        <v>37</v>
      </c>
      <c r="G39" s="23" t="s">
        <v>38</v>
      </c>
      <c r="H39" s="23" t="s">
        <v>39</v>
      </c>
      <c r="I39" s="23" t="s">
        <v>98</v>
      </c>
      <c r="J39" s="23" t="s">
        <v>95</v>
      </c>
    </row>
    <row r="40" spans="2:12" ht="12.95" customHeight="1" x14ac:dyDescent="0.2">
      <c r="B40" s="45" t="s">
        <v>24</v>
      </c>
      <c r="C40" s="54">
        <f t="shared" ref="C40:H40" si="3">+(C27/C8)*100</f>
        <v>50.746772049949463</v>
      </c>
      <c r="D40" s="54">
        <f t="shared" si="3"/>
        <v>53.943076435741624</v>
      </c>
      <c r="E40" s="54">
        <f t="shared" si="3"/>
        <v>56.714437094268575</v>
      </c>
      <c r="F40" s="54">
        <f t="shared" si="3"/>
        <v>47.205190516683253</v>
      </c>
      <c r="G40" s="54">
        <f t="shared" si="3"/>
        <v>54.293647231499854</v>
      </c>
      <c r="H40" s="54">
        <f t="shared" si="3"/>
        <v>57.088046726496813</v>
      </c>
      <c r="I40" s="54"/>
      <c r="J40" s="54"/>
    </row>
    <row r="41" spans="2:12" ht="12.95" customHeight="1" x14ac:dyDescent="0.2">
      <c r="B41" s="45" t="s">
        <v>22</v>
      </c>
      <c r="C41" s="54">
        <f t="shared" ref="C41:H41" si="4">+(C25/C8)*100</f>
        <v>23.932216281235689</v>
      </c>
      <c r="D41" s="54">
        <f t="shared" si="4"/>
        <v>21.025323230741783</v>
      </c>
      <c r="E41" s="54">
        <f t="shared" si="4"/>
        <v>16.659361760851805</v>
      </c>
      <c r="F41" s="54">
        <f t="shared" si="4"/>
        <v>21.113578476599358</v>
      </c>
      <c r="G41" s="54">
        <f t="shared" si="4"/>
        <v>15.998085005266303</v>
      </c>
      <c r="H41" s="54">
        <f t="shared" si="4"/>
        <v>15.022405281884641</v>
      </c>
      <c r="I41" s="54"/>
      <c r="J41" s="54"/>
    </row>
    <row r="42" spans="2:12" ht="12.95" customHeight="1" x14ac:dyDescent="0.2">
      <c r="B42" s="49" t="s">
        <v>47</v>
      </c>
      <c r="C42" s="55">
        <f t="shared" ref="C42:H42" si="5">100-C40-C41</f>
        <v>25.321011668814847</v>
      </c>
      <c r="D42" s="55">
        <f t="shared" si="5"/>
        <v>25.031600333516593</v>
      </c>
      <c r="E42" s="55">
        <f t="shared" si="5"/>
        <v>26.626201144879619</v>
      </c>
      <c r="F42" s="55">
        <f t="shared" si="5"/>
        <v>31.68123100671739</v>
      </c>
      <c r="G42" s="55">
        <f t="shared" si="5"/>
        <v>29.708267763233842</v>
      </c>
      <c r="H42" s="55">
        <f t="shared" si="5"/>
        <v>27.889547991618546</v>
      </c>
      <c r="I42" s="55"/>
      <c r="J42" s="55"/>
    </row>
    <row r="43" spans="2:12" ht="12.95" customHeight="1" x14ac:dyDescent="0.2">
      <c r="B43" s="24" t="s">
        <v>48</v>
      </c>
      <c r="C43" s="56">
        <f t="shared" ref="C43:J43" si="6">SUM(C40:C42)</f>
        <v>100</v>
      </c>
      <c r="D43" s="56">
        <f t="shared" si="6"/>
        <v>100</v>
      </c>
      <c r="E43" s="56">
        <f t="shared" si="6"/>
        <v>100</v>
      </c>
      <c r="F43" s="56">
        <f t="shared" si="6"/>
        <v>100</v>
      </c>
      <c r="G43" s="56">
        <f t="shared" si="6"/>
        <v>100</v>
      </c>
      <c r="H43" s="56">
        <f t="shared" si="6"/>
        <v>100</v>
      </c>
      <c r="I43" s="56">
        <f t="shared" si="6"/>
        <v>0</v>
      </c>
      <c r="J43" s="56">
        <f t="shared" si="6"/>
        <v>0</v>
      </c>
    </row>
    <row r="45" spans="2:12" s="42" customFormat="1" ht="12.95" customHeight="1" x14ac:dyDescent="0.2">
      <c r="C45" s="45"/>
      <c r="D45" s="45"/>
      <c r="E45" s="45"/>
      <c r="F45" s="45"/>
      <c r="G45" s="45"/>
      <c r="H45" s="45"/>
      <c r="I45" s="45"/>
      <c r="J45" s="45"/>
    </row>
    <row r="46" spans="2:12" s="42" customFormat="1" ht="12.95" customHeight="1" x14ac:dyDescent="0.2">
      <c r="B46" s="44" t="s">
        <v>49</v>
      </c>
      <c r="C46" s="45"/>
      <c r="D46" s="45"/>
      <c r="E46" s="45"/>
      <c r="F46" s="45"/>
      <c r="G46" s="45"/>
      <c r="H46" s="45"/>
      <c r="I46" s="45"/>
      <c r="J46" s="45"/>
    </row>
    <row r="47" spans="2:12" s="42" customFormat="1" ht="12.95" customHeight="1" x14ac:dyDescent="0.2">
      <c r="B47" s="46" t="s">
        <v>46</v>
      </c>
      <c r="C47" s="45"/>
      <c r="D47" s="45"/>
      <c r="E47" s="45"/>
      <c r="F47" s="45"/>
      <c r="G47" s="45"/>
      <c r="H47" s="45"/>
      <c r="I47" s="45"/>
      <c r="J47" s="45"/>
    </row>
    <row r="49" spans="2:10" ht="12.95" customHeight="1" x14ac:dyDescent="0.2">
      <c r="B49" s="8"/>
      <c r="C49" s="23" t="s">
        <v>34</v>
      </c>
      <c r="D49" s="23" t="s">
        <v>35</v>
      </c>
      <c r="E49" s="23" t="s">
        <v>36</v>
      </c>
      <c r="F49" s="23" t="s">
        <v>37</v>
      </c>
      <c r="G49" s="23" t="s">
        <v>38</v>
      </c>
      <c r="H49" s="23" t="s">
        <v>39</v>
      </c>
      <c r="I49" s="23" t="s">
        <v>98</v>
      </c>
      <c r="J49" s="23" t="s">
        <v>95</v>
      </c>
    </row>
    <row r="50" spans="2:10" ht="12.95" customHeight="1" x14ac:dyDescent="0.2">
      <c r="B50" s="39" t="s">
        <v>50</v>
      </c>
      <c r="C50" s="43">
        <f>+('January 2026'!$E$24/'2026'!C8)*100</f>
        <v>83.097472254631882</v>
      </c>
      <c r="D50" s="43">
        <f>+('February 2026'!$E$24/'2026'!D8)*100</f>
        <v>84.108720585183278</v>
      </c>
      <c r="E50" s="43">
        <f>+('March 2026'!$E$24/'2026'!E8)*100</f>
        <v>85.352840577294913</v>
      </c>
      <c r="F50" s="43">
        <f>+('April 2026'!$E$24/'2026'!F8)*100</f>
        <v>83.237825996452472</v>
      </c>
      <c r="G50" s="43">
        <f>+('May 2026'!$E$23/'2026'!G8)*100</f>
        <v>85.963093885463294</v>
      </c>
      <c r="H50" s="43">
        <f>+('June 2026'!$E$23/'2026'!H8)*100</f>
        <v>83.698330987327097</v>
      </c>
      <c r="I50" s="43"/>
      <c r="J50" s="43"/>
    </row>
    <row r="51" spans="2:10" ht="12.95" customHeight="1" x14ac:dyDescent="0.2">
      <c r="B51" s="39" t="s">
        <v>51</v>
      </c>
      <c r="C51" s="43">
        <f>+('January 2026'!$E$50/'2026'!C8)*100</f>
        <v>16.902527745368118</v>
      </c>
      <c r="D51" s="43">
        <f>+('February 2026'!$E$50/'2026'!D8)*100</f>
        <v>15.891279414816731</v>
      </c>
      <c r="E51" s="43">
        <f>+('March 2026'!$E$50/'2026'!E8)*100</f>
        <v>14.647159422705091</v>
      </c>
      <c r="F51" s="43">
        <f>+('April 2026'!$E$50/'2026'!F8)*100</f>
        <v>16.762174003547528</v>
      </c>
      <c r="G51" s="43">
        <f>+('May 2026'!$E$48/'2026'!G8)*100</f>
        <v>14.036906114536709</v>
      </c>
      <c r="H51" s="43">
        <f>+('June 2026'!$E$48/'2026'!H8)*100</f>
        <v>16.301669012672907</v>
      </c>
      <c r="I51" s="43"/>
      <c r="J51" s="43"/>
    </row>
    <row r="52" spans="2:10" ht="12.95" customHeight="1" x14ac:dyDescent="0.2">
      <c r="B52" s="50" t="s">
        <v>52</v>
      </c>
      <c r="C52" s="57">
        <f>+('January 2026'!$E$73/'2026'!C8)*100</f>
        <v>0</v>
      </c>
      <c r="D52" s="57">
        <f>+('February 2026'!$E$73/'2026'!D8)*100</f>
        <v>0</v>
      </c>
      <c r="E52" s="57">
        <f>+('March 2026'!$E$73/'2026'!E8)*100</f>
        <v>0</v>
      </c>
      <c r="F52" s="57">
        <f>+('April 2026'!$E$73/'2026'!F8)*100</f>
        <v>0</v>
      </c>
      <c r="G52" s="57">
        <f>+('May 2026'!$E$71/'2026'!G8)*100</f>
        <v>0</v>
      </c>
      <c r="H52" s="57">
        <f>+('June 2026'!$E$71/'2026'!H8)*100</f>
        <v>0</v>
      </c>
      <c r="I52" s="57"/>
      <c r="J52" s="57"/>
    </row>
    <row r="53" spans="2:10" ht="12.95" customHeight="1" x14ac:dyDescent="0.2">
      <c r="B53" s="24" t="s">
        <v>48</v>
      </c>
      <c r="C53" s="19">
        <f t="shared" ref="C53:J53" si="7">SUM(C50:C52)</f>
        <v>100</v>
      </c>
      <c r="D53" s="19">
        <f t="shared" si="7"/>
        <v>100.00000000000001</v>
      </c>
      <c r="E53" s="19">
        <f t="shared" si="7"/>
        <v>100</v>
      </c>
      <c r="F53" s="19">
        <f t="shared" si="7"/>
        <v>100</v>
      </c>
      <c r="G53" s="19">
        <f t="shared" si="7"/>
        <v>100</v>
      </c>
      <c r="H53" s="19">
        <f t="shared" si="7"/>
        <v>100</v>
      </c>
      <c r="I53" s="19">
        <f t="shared" si="7"/>
        <v>0</v>
      </c>
      <c r="J53" s="19">
        <f t="shared" si="7"/>
        <v>0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Chart 2026</vt:lpstr>
      <vt:lpstr>January 2026</vt:lpstr>
      <vt:lpstr>February 2026</vt:lpstr>
      <vt:lpstr>March 2026</vt:lpstr>
      <vt:lpstr>April 2026</vt:lpstr>
      <vt:lpstr>May 2026</vt:lpstr>
      <vt:lpstr>June 2026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2026-07-28T08:07:17Z</dcterms:modified>
</cp:coreProperties>
</file>