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44DB384-A6CA-432B-B606-D60E1FBE93A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hart 2026" sheetId="1" r:id="rId1"/>
    <sheet name="January 2026" sheetId="37" r:id="rId2"/>
    <sheet name="February 2026" sheetId="38" r:id="rId3"/>
    <sheet name="March 2026" sheetId="39" r:id="rId4"/>
    <sheet name="2026" sheetId="2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27" l="1"/>
  <c r="E51" i="27"/>
  <c r="E50" i="27"/>
  <c r="E42" i="27"/>
  <c r="E41" i="27"/>
  <c r="E40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73" i="39"/>
  <c r="E74" i="39" s="1"/>
  <c r="E50" i="39"/>
  <c r="E51" i="39" s="1"/>
  <c r="E81" i="39" s="1"/>
  <c r="E24" i="39"/>
  <c r="E25" i="39" s="1"/>
  <c r="E80" i="39" s="1"/>
  <c r="D52" i="27"/>
  <c r="D51" i="27"/>
  <c r="D50" i="27"/>
  <c r="D42" i="27"/>
  <c r="D41" i="27"/>
  <c r="D40" i="27"/>
  <c r="D16" i="27"/>
  <c r="D17" i="27"/>
  <c r="D18" i="27"/>
  <c r="D19" i="27"/>
  <c r="D33" i="27" s="1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7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O18" i="27" s="1"/>
  <c r="C19" i="27"/>
  <c r="C20" i="27"/>
  <c r="C21" i="27"/>
  <c r="C22" i="27"/>
  <c r="C23" i="27"/>
  <c r="C24" i="27"/>
  <c r="O24" i="27" s="1"/>
  <c r="C25" i="27"/>
  <c r="C26" i="27"/>
  <c r="O26" i="27" s="1"/>
  <c r="C27" i="27"/>
  <c r="C28" i="27"/>
  <c r="O28" i="27" s="1"/>
  <c r="C29" i="27"/>
  <c r="C30" i="27"/>
  <c r="O30" i="27" s="1"/>
  <c r="C31" i="27"/>
  <c r="C32" i="27"/>
  <c r="C15" i="27"/>
  <c r="O15" i="27" s="1"/>
  <c r="F8" i="27"/>
  <c r="N33" i="27"/>
  <c r="N8" i="27"/>
  <c r="M33" i="27"/>
  <c r="M8" i="27"/>
  <c r="L8" i="27"/>
  <c r="K8" i="27"/>
  <c r="J8" i="27"/>
  <c r="J33" i="27"/>
  <c r="I8" i="27"/>
  <c r="H8" i="27"/>
  <c r="G33" i="27"/>
  <c r="G8" i="27"/>
  <c r="F33" i="27"/>
  <c r="E33" i="27"/>
  <c r="E73" i="37"/>
  <c r="E50" i="37"/>
  <c r="C7" i="27" s="1"/>
  <c r="E24" i="37"/>
  <c r="C6" i="27" s="1"/>
  <c r="E74" i="37"/>
  <c r="O20" i="27"/>
  <c r="O32" i="27"/>
  <c r="O22" i="27"/>
  <c r="E8" i="27" l="1"/>
  <c r="D6" i="27"/>
  <c r="D8" i="27" s="1"/>
  <c r="C33" i="27"/>
  <c r="E25" i="37"/>
  <c r="E80" i="37" s="1"/>
  <c r="E43" i="27"/>
  <c r="J53" i="27"/>
  <c r="K53" i="27"/>
  <c r="N53" i="27"/>
  <c r="I43" i="27"/>
  <c r="L53" i="27"/>
  <c r="K43" i="27"/>
  <c r="E51" i="37"/>
  <c r="E81" i="37" s="1"/>
  <c r="C8" i="27"/>
  <c r="C51" i="27" s="1"/>
  <c r="F53" i="27"/>
  <c r="L43" i="27"/>
  <c r="M53" i="27"/>
  <c r="E53" i="27"/>
  <c r="H33" i="27"/>
  <c r="K33" i="27"/>
  <c r="M43" i="27"/>
  <c r="G53" i="27"/>
  <c r="I33" i="27"/>
  <c r="I53" i="27"/>
  <c r="L33" i="27"/>
  <c r="O25" i="27"/>
  <c r="O23" i="27"/>
  <c r="O31" i="27"/>
  <c r="O17" i="27"/>
  <c r="H43" i="27"/>
  <c r="O29" i="27"/>
  <c r="O27" i="27"/>
  <c r="O21" i="27"/>
  <c r="O19" i="27"/>
  <c r="G43" i="27"/>
  <c r="C50" i="27" l="1"/>
  <c r="C52" i="27"/>
  <c r="C40" i="27"/>
  <c r="C42" i="27" s="1"/>
  <c r="C43" i="27" s="1"/>
  <c r="C41" i="27"/>
  <c r="D53" i="27"/>
  <c r="C53" i="27"/>
  <c r="F43" i="27"/>
  <c r="J43" i="27"/>
  <c r="H53" i="27"/>
  <c r="N43" i="27"/>
  <c r="O33" i="27"/>
  <c r="P28" i="27" s="1"/>
  <c r="D43" i="27" l="1"/>
  <c r="P30" i="27"/>
  <c r="P23" i="27"/>
  <c r="P25" i="27"/>
  <c r="P24" i="27"/>
  <c r="P31" i="27"/>
  <c r="P16" i="27"/>
  <c r="P21" i="27"/>
  <c r="P15" i="27"/>
  <c r="P22" i="27"/>
  <c r="P26" i="27"/>
  <c r="P17" i="27"/>
  <c r="P19" i="27"/>
  <c r="P29" i="27"/>
  <c r="P27" i="27"/>
  <c r="P32" i="27"/>
  <c r="P20" i="27"/>
  <c r="P18" i="27"/>
  <c r="P33" i="27" l="1"/>
</calcChain>
</file>

<file path=xl/sharedStrings.xml><?xml version="1.0" encoding="utf-8"?>
<sst xmlns="http://schemas.openxmlformats.org/spreadsheetml/2006/main" count="483" uniqueCount="88">
  <si>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</si>
  <si>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</si>
  <si>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</si>
  <si>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</si>
  <si>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</si>
  <si>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</si>
  <si>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</si>
  <si>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</si>
  <si>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</si>
  <si>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</si>
  <si>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</si>
  <si>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</si>
  <si>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</si>
  <si>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</si>
  <si>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</si>
  <si>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</si>
  <si>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</si>
  <si>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</si>
  <si>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</si>
  <si>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</si>
  <si>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</si>
  <si>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</si>
  <si>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</si>
  <si>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</si>
  <si>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</si>
  <si>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</si>
  <si>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</si>
  <si>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</si>
  <si>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</si>
  <si>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</si>
  <si>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</si>
  <si>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</si>
  <si>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</si>
  <si>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</si>
  <si>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</si>
  <si>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</si>
  <si>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</si>
  <si>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</si>
  <si>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</si>
  <si>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</si>
  <si>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</si>
  <si>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</si>
  <si>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</si>
  <si>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</si>
  <si>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</si>
  <si>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</si>
  <si>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</si>
  <si>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</si>
  <si>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</si>
  <si>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</si>
  <si>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</si>
  <si>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</si>
  <si>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</si>
  <si>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</si>
  <si>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</si>
  <si>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</si>
  <si>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</si>
  <si>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</si>
  <si>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</si>
  <si>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</si>
  <si>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</si>
  <si>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</si>
  <si>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</si>
  <si>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</si>
  <si>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</si>
  <si>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</si>
  <si>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</si>
  <si>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In EUR</t>
  </si>
  <si>
    <t>Total in million EUR</t>
  </si>
  <si>
    <t>in million EUR</t>
  </si>
  <si>
    <t>in EUR</t>
  </si>
  <si>
    <t>in EUR and in %</t>
  </si>
  <si>
    <t>other currencies</t>
  </si>
  <si>
    <t>other</t>
  </si>
  <si>
    <t>currencies</t>
  </si>
  <si>
    <t>Turnover of authorised exchange offices in 2026</t>
  </si>
  <si>
    <t>Purchased foreign cash in January 2026</t>
  </si>
  <si>
    <t>Sold foreign cash in January 2026</t>
  </si>
  <si>
    <t>Redeemed cheques denominated in foreign currency in January 2026</t>
  </si>
  <si>
    <t>Total turnover of authorised exchange offices in January 2026</t>
  </si>
  <si>
    <t>Purchased foreign cash in February 2026</t>
  </si>
  <si>
    <t>Sold foreign cash in February 2026</t>
  </si>
  <si>
    <t>Redeemed cheques denominated in foreign currency in February 2026</t>
  </si>
  <si>
    <t>Total turnover of authorised exchange offices in February 2026</t>
  </si>
  <si>
    <t>Purchased foreign cash in March 2026</t>
  </si>
  <si>
    <t>Sold foreign cash in March 2026</t>
  </si>
  <si>
    <t>Redeemed cheques denominated in foreign currency in March 2026</t>
  </si>
  <si>
    <t>Total turnover of authorised exchange offices in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</si>
</sst>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2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2026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C0-46D6-860D-1C158D710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C0-46D6-860D-1C158D710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C0-46D6-860D-1C158D710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C0-46D6-860D-1C158D710D66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C0-46D6-860D-1C158D710D66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C0-46D6-860D-1C158D710D66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C0-46D6-860D-1C158D710D66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C0-46D6-860D-1C158D710D6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'2026'!$D$40:$D$42</c:f>
              <c:numCache>
                <c:formatCode>0.00</c:formatCode>
                <c:ptCount val="3"/>
                <c:pt idx="0">
                  <c:v>53.943076435741624</c:v>
                </c:pt>
                <c:pt idx="1">
                  <c:v>21.025323230741783</c:v>
                </c:pt>
                <c:pt idx="2">
                  <c:v>25.031600333516593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C0-46D6-860D-1C158D710D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CA-47D3-A905-F7A4AE6B70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CA-47D3-A905-F7A4AE6B70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CA-47D3-A905-F7A4AE6B7089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CA-47D3-A905-F7A4AE6B7089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CA-47D3-A905-F7A4AE6B7089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CA-47D3-A905-F7A4AE6B708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'2026'!$E$50:$E$52</c:f>
              <c:numCache>
                <c:formatCode>#,##0.00</c:formatCode>
                <c:ptCount val="3"/>
                <c:pt idx="0">
                  <c:v>85.352840577294913</c:v>
                </c:pt>
                <c:pt idx="1">
                  <c:v>14.647159422705091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CA-47D3-A905-F7A4AE6B70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32-4A65-B7EA-13C67F21E7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32-4A65-B7EA-13C67F21E7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32-4A65-B7EA-13C67F21E7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32-4A65-B7EA-13C67F21E7B2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32-4A65-B7EA-13C67F21E7B2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32-4A65-B7EA-13C67F21E7B2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32-4A65-B7EA-13C67F21E7B2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32-4A65-B7EA-13C67F21E7B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'2026'!$E$40:$E$42</c:f>
              <c:numCache>
                <c:formatCode>0.00</c:formatCode>
                <c:ptCount val="3"/>
                <c:pt idx="0">
                  <c:v>56.714437094268575</c:v>
                </c:pt>
                <c:pt idx="1">
                  <c:v>16.659361760851805</c:v>
                </c:pt>
                <c:pt idx="2">
                  <c:v>26.626201144879619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2-4A65-B7EA-13C67F21E7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2026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'2026'!$B$40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'2026'!$C$40:$N$40</c:f>
              <c:numCache>
                <c:formatCode>0.00</c:formatCode>
                <c:ptCount val="12"/>
                <c:pt idx="0">
                  <c:v>50.746772049949463</c:v>
                </c:pt>
                <c:pt idx="1">
                  <c:v>53.943076435741624</c:v>
                </c:pt>
                <c:pt idx="2">
                  <c:v>56.714437094268575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'2026'!$B$41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'2026'!$C$41:$N$41</c:f>
              <c:numCache>
                <c:formatCode>0.00</c:formatCode>
                <c:ptCount val="12"/>
                <c:pt idx="0">
                  <c:v>23.932216281235689</c:v>
                </c:pt>
                <c:pt idx="1">
                  <c:v>21.025323230741783</c:v>
                </c:pt>
                <c:pt idx="2">
                  <c:v>16.659361760851805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'2026'!$B$42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'2026'!$C$42:$N$42</c:f>
              <c:numCache>
                <c:formatCode>0.00</c:formatCode>
                <c:ptCount val="12"/>
                <c:pt idx="0">
                  <c:v>25.321011668814847</c:v>
                </c:pt>
                <c:pt idx="1">
                  <c:v>25.031600333516593</c:v>
                </c:pt>
                <c:pt idx="2">
                  <c:v>26.626201144879619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2026'!$E$80</c:f>
              <c:numCache>
                <c:formatCode>#,##0.00</c:formatCode>
                <c:ptCount val="1"/>
                <c:pt idx="0">
                  <c:v>11.183192999999999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2026'!$E$80</c:f>
              <c:numCache>
                <c:formatCode>#,##0.00</c:formatCode>
                <c:ptCount val="1"/>
                <c:pt idx="0">
                  <c:v>11.550188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2026'!$E$80</c:f>
              <c:numCache>
                <c:formatCode>#,##0.00</c:formatCode>
                <c:ptCount val="1"/>
                <c:pt idx="0">
                  <c:v>12.527536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2026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2026'!$E$81</c:f>
              <c:numCache>
                <c:formatCode>#,##0.00</c:formatCode>
                <c:ptCount val="1"/>
                <c:pt idx="0">
                  <c:v>2.2747289999999998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2026'!$E$81</c:f>
              <c:numCache>
                <c:formatCode>#,##0.00</c:formatCode>
                <c:ptCount val="1"/>
                <c:pt idx="0">
                  <c:v>2.1822620000000001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2026'!$E$81</c:f>
              <c:numCache>
                <c:formatCode>#,##0.00</c:formatCode>
                <c:ptCount val="1"/>
                <c:pt idx="0">
                  <c:v>2.1498149999999998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2026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3.9688504357678301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7500247097398236E-2"/>
                  <c:y val="6.5575923549985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4.6991957492533931E-2"/>
                  <c:y val="0.116192582201181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6.7747392982583171E-2"/>
                  <c:y val="0.161889712449650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7.7553896138529699E-2"/>
                  <c:y val="4.478800012143038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456E-2"/>
                  <c:y val="-0.110153018264088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4.2132903713323754E-2"/>
                  <c:y val="-6.2721989924473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other currencies</c:v>
                </c:pt>
              </c:strCache>
            </c:strRef>
          </c:cat>
          <c:val>
            <c:numRef>
              <c:f>'2026'!$P$15:$P$32</c:f>
              <c:numCache>
                <c:formatCode>#,##0.00</c:formatCode>
                <c:ptCount val="18"/>
                <c:pt idx="0">
                  <c:v>3.6111397794429854</c:v>
                </c:pt>
                <c:pt idx="1">
                  <c:v>2.2692421080554106</c:v>
                </c:pt>
                <c:pt idx="2">
                  <c:v>0.16450142273082297</c:v>
                </c:pt>
                <c:pt idx="3">
                  <c:v>0.14922234963673567</c:v>
                </c:pt>
                <c:pt idx="4">
                  <c:v>5.0481990625570923</c:v>
                </c:pt>
                <c:pt idx="5">
                  <c:v>0.11298202197430225</c:v>
                </c:pt>
                <c:pt idx="6">
                  <c:v>1.9009870682482541E-2</c:v>
                </c:pt>
                <c:pt idx="7">
                  <c:v>1.982434057854066E-4</c:v>
                </c:pt>
                <c:pt idx="8">
                  <c:v>2.2270138741483505E-2</c:v>
                </c:pt>
                <c:pt idx="9">
                  <c:v>20.429159713319017</c:v>
                </c:pt>
                <c:pt idx="10">
                  <c:v>3.8651063015774709</c:v>
                </c:pt>
                <c:pt idx="11">
                  <c:v>53.887200887423468</c:v>
                </c:pt>
                <c:pt idx="12">
                  <c:v>0.12174533589992462</c:v>
                </c:pt>
                <c:pt idx="13">
                  <c:v>2.149627291648987E-3</c:v>
                </c:pt>
                <c:pt idx="14">
                  <c:v>1.2897763749893923E-4</c:v>
                </c:pt>
                <c:pt idx="15">
                  <c:v>9.8405996428322595</c:v>
                </c:pt>
                <c:pt idx="16">
                  <c:v>0.43791251795565767</c:v>
                </c:pt>
                <c:pt idx="17">
                  <c:v>1.9231998835952939E-2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'2026'!$C$50:$C$52</c:f>
              <c:numCache>
                <c:formatCode>#,##0.00</c:formatCode>
                <c:ptCount val="3"/>
                <c:pt idx="0">
                  <c:v>83.097472254631882</c:v>
                </c:pt>
                <c:pt idx="1">
                  <c:v>16.902527745368118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'2026'!$C$40:$C$42</c:f>
              <c:numCache>
                <c:formatCode>0.00</c:formatCode>
                <c:ptCount val="3"/>
                <c:pt idx="0">
                  <c:v>50.746772049949463</c:v>
                </c:pt>
                <c:pt idx="1">
                  <c:v>23.932216281235689</c:v>
                </c:pt>
                <c:pt idx="2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4F-4B21-87BB-3D0C47BA7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4F-4B21-87BB-3D0C47BA7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4F-4B21-87BB-3D0C47BA7398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4F-4B21-87BB-3D0C47BA7398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4F-4B21-87BB-3D0C47BA7398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4F-4B21-87BB-3D0C47BA739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'2026'!$D$50:$D$52</c:f>
              <c:numCache>
                <c:formatCode>#,##0.00</c:formatCode>
                <c:ptCount val="3"/>
                <c:pt idx="0">
                  <c:v>84.108720585183278</c:v>
                </c:pt>
                <c:pt idx="1">
                  <c:v>15.891279414816731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4F-4B21-87BB-3D0C47BA73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90404EF-C4B0-41E4-BA77-84AF8A3FB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58B151E-2869-4FDB-8627-8102ED9C8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C064183-9583-4DC5-B4B2-F9AD35057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8562CF2-BD28-4155-B57A-ADB7ED882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zoomScale="85" zoomScaleNormal="85" workbookViewId="0">
      <selection activeCell="S38" sqref="S38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27"/>
      <c r="O90" s="58"/>
      <c r="P90" s="27"/>
      <c r="Q90" s="58"/>
    </row>
    <row r="91" spans="14:17" ht="12.95" customHeight="1" x14ac:dyDescent="0.2">
      <c r="N91" s="27"/>
      <c r="O91" s="58"/>
      <c r="P91" s="27"/>
      <c r="Q91" s="58"/>
    </row>
    <row r="92" spans="14:17" ht="12.95" customHeight="1" x14ac:dyDescent="0.2">
      <c r="N92" s="27"/>
      <c r="O92" s="58"/>
      <c r="P92" s="27"/>
      <c r="Q92" s="58"/>
    </row>
    <row r="93" spans="14:17" ht="12.95" customHeight="1" x14ac:dyDescent="0.2">
      <c r="N93" s="27"/>
      <c r="O93" s="58"/>
      <c r="P93" s="27"/>
      <c r="Q93" s="58"/>
    </row>
    <row r="94" spans="14:17" ht="12.95" customHeight="1" x14ac:dyDescent="0.2">
      <c r="N94" s="27"/>
      <c r="O94" s="58"/>
      <c r="P94" s="27"/>
      <c r="Q94" s="58"/>
    </row>
    <row r="95" spans="14:17" ht="12.95" customHeight="1" x14ac:dyDescent="0.2">
      <c r="N95" s="27"/>
      <c r="O95" s="58"/>
      <c r="P95" s="27"/>
      <c r="Q95" s="58"/>
    </row>
    <row r="96" spans="14:17" ht="12.95" customHeight="1" x14ac:dyDescent="0.2">
      <c r="N96" s="27"/>
      <c r="O96" s="58"/>
      <c r="P96" s="27"/>
      <c r="Q96" s="58"/>
    </row>
    <row r="97" spans="14:17" ht="12.95" customHeight="1" x14ac:dyDescent="0.2">
      <c r="N97" s="20"/>
      <c r="O97" s="58"/>
      <c r="P97" s="20"/>
      <c r="Q97" s="58"/>
    </row>
    <row r="98" spans="14:17" ht="12.95" customHeight="1" x14ac:dyDescent="0.2">
      <c r="N98" s="27"/>
      <c r="O98" s="58"/>
      <c r="P98" s="27"/>
      <c r="Q98" s="58"/>
    </row>
    <row r="99" spans="14:17" ht="12.95" customHeight="1" x14ac:dyDescent="0.2">
      <c r="N99" s="27"/>
      <c r="O99" s="58"/>
      <c r="P99" s="27"/>
      <c r="Q99" s="58"/>
    </row>
    <row r="100" spans="14:17" ht="12.95" customHeight="1" x14ac:dyDescent="0.2">
      <c r="N100" s="27"/>
      <c r="O100" s="58"/>
      <c r="P100" s="27"/>
      <c r="Q100" s="58"/>
    </row>
    <row r="101" spans="14:17" ht="12.95" customHeight="1" x14ac:dyDescent="0.2">
      <c r="N101" s="27"/>
      <c r="O101" s="58"/>
      <c r="P101" s="27"/>
      <c r="Q101" s="58"/>
    </row>
    <row r="102" spans="14:17" ht="12.95" customHeight="1" x14ac:dyDescent="0.2">
      <c r="N102" s="27"/>
      <c r="O102" s="58"/>
      <c r="P102" s="27"/>
      <c r="Q102" s="58"/>
    </row>
    <row r="103" spans="14:17" ht="12.95" customHeight="1" x14ac:dyDescent="0.2">
      <c r="N103" s="20"/>
      <c r="O103" s="58"/>
      <c r="P103" s="20"/>
      <c r="Q103" s="58"/>
    </row>
    <row r="104" spans="14:17" ht="12.95" customHeight="1" x14ac:dyDescent="0.2">
      <c r="N104" s="20"/>
      <c r="O104" s="58"/>
      <c r="P104" s="20"/>
      <c r="Q104" s="58"/>
    </row>
    <row r="105" spans="14:17" ht="12.95" customHeight="1" x14ac:dyDescent="0.2">
      <c r="N105" s="27"/>
      <c r="O105" s="58"/>
      <c r="P105" s="27"/>
      <c r="Q105" s="58"/>
    </row>
    <row r="106" spans="14:17" ht="12.95" customHeight="1" x14ac:dyDescent="0.2">
      <c r="N106" s="27"/>
      <c r="O106" s="58"/>
      <c r="P106" s="27"/>
      <c r="Q106" s="58"/>
    </row>
    <row r="107" spans="14:17" ht="12.95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topLeftCell="A31" zoomScale="85" zoomScaleNormal="85" workbookViewId="0">
      <selection activeCell="F24" sqref="F24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76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835995</v>
      </c>
      <c r="E6" s="36">
        <v>472788</v>
      </c>
    </row>
    <row r="7" spans="2:5" ht="12.95" customHeight="1" x14ac:dyDescent="0.2">
      <c r="B7" s="27" t="s">
        <v>1</v>
      </c>
      <c r="C7" s="27" t="s">
        <v>15</v>
      </c>
      <c r="D7" s="36">
        <v>325085</v>
      </c>
      <c r="E7" s="36">
        <v>195253</v>
      </c>
    </row>
    <row r="8" spans="2:5" ht="12.95" customHeight="1" x14ac:dyDescent="0.2">
      <c r="B8" s="27" t="s">
        <v>2</v>
      </c>
      <c r="C8" s="27" t="s">
        <v>16</v>
      </c>
      <c r="D8" s="36">
        <v>255000</v>
      </c>
      <c r="E8" s="36">
        <v>9900</v>
      </c>
    </row>
    <row r="9" spans="2:5" ht="12.95" customHeight="1" x14ac:dyDescent="0.2">
      <c r="B9" s="27" t="s">
        <v>3</v>
      </c>
      <c r="C9" s="27" t="s">
        <v>17</v>
      </c>
      <c r="D9" s="36">
        <v>133750</v>
      </c>
      <c r="E9" s="36">
        <v>15716</v>
      </c>
    </row>
    <row r="10" spans="2:5" ht="12.95" customHeight="1" x14ac:dyDescent="0.2">
      <c r="B10" s="27" t="s">
        <v>4</v>
      </c>
      <c r="C10" s="27" t="s">
        <v>18</v>
      </c>
      <c r="D10" s="36">
        <v>141173040</v>
      </c>
      <c r="E10" s="36">
        <v>348237</v>
      </c>
    </row>
    <row r="11" spans="2:5" ht="12.95" customHeight="1" x14ac:dyDescent="0.2">
      <c r="B11" s="27" t="s">
        <v>5</v>
      </c>
      <c r="C11" s="27" t="s">
        <v>19</v>
      </c>
      <c r="D11" s="36">
        <v>2334000</v>
      </c>
      <c r="E11" s="36">
        <v>12332</v>
      </c>
    </row>
    <row r="12" spans="2:5" ht="12.95" customHeight="1" x14ac:dyDescent="0.2">
      <c r="B12" s="27" t="s">
        <v>6</v>
      </c>
      <c r="C12" s="27" t="s">
        <v>20</v>
      </c>
      <c r="D12" s="36">
        <v>16400</v>
      </c>
      <c r="E12" s="36">
        <v>968</v>
      </c>
    </row>
    <row r="13" spans="2:5" ht="12.95" customHeight="1" x14ac:dyDescent="0.2">
      <c r="B13" s="27" t="s">
        <v>28</v>
      </c>
      <c r="C13" s="27" t="s">
        <v>29</v>
      </c>
      <c r="D13" s="36">
        <v>0</v>
      </c>
      <c r="E13" s="36">
        <v>0</v>
      </c>
    </row>
    <row r="14" spans="2:5" ht="12.95" customHeight="1" x14ac:dyDescent="0.2">
      <c r="B14" s="27" t="s">
        <v>7</v>
      </c>
      <c r="C14" s="27" t="s">
        <v>21</v>
      </c>
      <c r="D14" s="36">
        <v>32050</v>
      </c>
      <c r="E14" s="36">
        <v>2029</v>
      </c>
    </row>
    <row r="15" spans="2:5" ht="12.95" customHeight="1" x14ac:dyDescent="0.2">
      <c r="B15" s="27" t="s">
        <v>8</v>
      </c>
      <c r="C15" s="27" t="s">
        <v>22</v>
      </c>
      <c r="D15" s="36">
        <v>2657980</v>
      </c>
      <c r="E15" s="36">
        <v>2804184</v>
      </c>
    </row>
    <row r="16" spans="2:5" ht="12.95" customHeight="1" x14ac:dyDescent="0.2">
      <c r="B16" s="27" t="s">
        <v>9</v>
      </c>
      <c r="C16" s="27" t="s">
        <v>23</v>
      </c>
      <c r="D16" s="36">
        <v>328905</v>
      </c>
      <c r="E16" s="36">
        <v>367231</v>
      </c>
    </row>
    <row r="17" spans="2:17" ht="12.95" customHeight="1" x14ac:dyDescent="0.2">
      <c r="B17" s="27" t="s">
        <v>10</v>
      </c>
      <c r="C17" s="27" t="s">
        <v>24</v>
      </c>
      <c r="D17" s="36">
        <v>7358397</v>
      </c>
      <c r="E17" s="36">
        <v>6132481</v>
      </c>
    </row>
    <row r="18" spans="2:17" ht="12.95" customHeight="1" x14ac:dyDescent="0.2">
      <c r="B18" s="27" t="s">
        <v>11</v>
      </c>
      <c r="C18" s="27" t="s">
        <v>25</v>
      </c>
      <c r="D18" s="36">
        <v>922141</v>
      </c>
      <c r="E18" s="36">
        <v>6832</v>
      </c>
    </row>
    <row r="19" spans="2:17" ht="12.95" customHeight="1" x14ac:dyDescent="0.2">
      <c r="B19" s="27" t="s">
        <v>30</v>
      </c>
      <c r="C19" s="27" t="s">
        <v>31</v>
      </c>
      <c r="D19" s="36">
        <v>0</v>
      </c>
      <c r="E19" s="36">
        <v>0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1495236</v>
      </c>
      <c r="E21" s="36">
        <v>754337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262980</v>
      </c>
      <c r="E22" s="36">
        <v>60839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66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11183193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11.183192999999999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77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40620</v>
      </c>
      <c r="E32" s="36">
        <v>23787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25805</v>
      </c>
      <c r="E33" s="36">
        <v>16168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167200</v>
      </c>
      <c r="E34" s="36">
        <v>7251</v>
      </c>
    </row>
    <row r="35" spans="2:17" ht="12.95" customHeight="1" x14ac:dyDescent="0.2">
      <c r="B35" s="27" t="s">
        <v>3</v>
      </c>
      <c r="C35" s="27" t="s">
        <v>17</v>
      </c>
      <c r="D35" s="36">
        <v>3050</v>
      </c>
      <c r="E35" s="36">
        <v>413</v>
      </c>
    </row>
    <row r="36" spans="2:17" ht="12.95" customHeight="1" x14ac:dyDescent="0.2">
      <c r="B36" s="27" t="s">
        <v>4</v>
      </c>
      <c r="C36" s="27" t="s">
        <v>18</v>
      </c>
      <c r="D36" s="36">
        <v>134541300</v>
      </c>
      <c r="E36" s="36">
        <v>330854</v>
      </c>
    </row>
    <row r="37" spans="2:17" ht="12.95" customHeight="1" x14ac:dyDescent="0.2">
      <c r="B37" s="27" t="s">
        <v>5</v>
      </c>
      <c r="C37" s="27" t="s">
        <v>19</v>
      </c>
      <c r="D37" s="36">
        <v>1619000</v>
      </c>
      <c r="E37" s="36">
        <v>9223</v>
      </c>
    </row>
    <row r="38" spans="2:17" ht="12.95" customHeight="1" x14ac:dyDescent="0.2">
      <c r="B38" s="27" t="s">
        <v>6</v>
      </c>
      <c r="C38" s="27" t="s">
        <v>20</v>
      </c>
      <c r="D38" s="36">
        <v>13500</v>
      </c>
      <c r="E38" s="36">
        <v>1088</v>
      </c>
    </row>
    <row r="39" spans="2:17" ht="12.95" customHeight="1" x14ac:dyDescent="0.2">
      <c r="B39" s="27" t="s">
        <v>28</v>
      </c>
      <c r="C39" s="27" t="s">
        <v>29</v>
      </c>
      <c r="D39" s="36">
        <v>150</v>
      </c>
      <c r="E39" s="36">
        <v>2</v>
      </c>
    </row>
    <row r="40" spans="2:17" ht="12.95" customHeight="1" x14ac:dyDescent="0.2">
      <c r="B40" s="27" t="s">
        <v>7</v>
      </c>
      <c r="C40" s="27" t="s">
        <v>21</v>
      </c>
      <c r="D40" s="36">
        <v>200</v>
      </c>
      <c r="E40" s="36">
        <v>19</v>
      </c>
    </row>
    <row r="41" spans="2:17" ht="12.95" customHeight="1" x14ac:dyDescent="0.2">
      <c r="B41" s="27" t="s">
        <v>8</v>
      </c>
      <c r="C41" s="27" t="s">
        <v>22</v>
      </c>
      <c r="D41" s="36">
        <v>380690</v>
      </c>
      <c r="E41" s="36">
        <v>416595</v>
      </c>
    </row>
    <row r="42" spans="2:17" ht="12.95" customHeight="1" x14ac:dyDescent="0.2">
      <c r="B42" s="27" t="s">
        <v>9</v>
      </c>
      <c r="C42" s="27" t="s">
        <v>23</v>
      </c>
      <c r="D42" s="36">
        <v>91480</v>
      </c>
      <c r="E42" s="36">
        <v>115665</v>
      </c>
    </row>
    <row r="43" spans="2:17" ht="12.95" customHeight="1" x14ac:dyDescent="0.2">
      <c r="B43" s="27" t="s">
        <v>10</v>
      </c>
      <c r="C43" s="27" t="s">
        <v>24</v>
      </c>
      <c r="D43" s="36">
        <v>802325</v>
      </c>
      <c r="E43" s="36">
        <v>696980</v>
      </c>
    </row>
    <row r="44" spans="2:17" ht="12.95" customHeight="1" x14ac:dyDescent="0.2">
      <c r="B44" s="27" t="s">
        <v>11</v>
      </c>
      <c r="C44" s="27" t="s">
        <v>25</v>
      </c>
      <c r="D44" s="36">
        <v>449500</v>
      </c>
      <c r="E44" s="36">
        <v>4188</v>
      </c>
    </row>
    <row r="45" spans="2:17" ht="12.95" customHeight="1" x14ac:dyDescent="0.2">
      <c r="B45" s="27" t="s">
        <v>30</v>
      </c>
      <c r="C45" s="27" t="s">
        <v>31</v>
      </c>
      <c r="D45" s="36">
        <v>0</v>
      </c>
      <c r="E45" s="36">
        <v>0</v>
      </c>
    </row>
    <row r="46" spans="2:17" ht="12.95" customHeight="1" x14ac:dyDescent="0.2">
      <c r="B46" s="20" t="s">
        <v>32</v>
      </c>
      <c r="C46" s="20" t="s">
        <v>33</v>
      </c>
      <c r="D46" s="36">
        <v>100</v>
      </c>
      <c r="E46" s="36">
        <v>54</v>
      </c>
    </row>
    <row r="47" spans="2:17" ht="12.95" customHeight="1" x14ac:dyDescent="0.2">
      <c r="B47" s="27" t="s">
        <v>12</v>
      </c>
      <c r="C47" s="27" t="s">
        <v>26</v>
      </c>
      <c r="D47" s="36">
        <v>1247696</v>
      </c>
      <c r="E47" s="36">
        <v>649781</v>
      </c>
    </row>
    <row r="48" spans="2:17" ht="12.95" customHeight="1" x14ac:dyDescent="0.2">
      <c r="B48" s="27" t="s">
        <v>13</v>
      </c>
      <c r="C48" s="27" t="s">
        <v>27</v>
      </c>
      <c r="D48" s="36">
        <v>10460</v>
      </c>
      <c r="E48" s="36">
        <v>2601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2274729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2.2747289999999998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78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79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11.183192999999999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2.2747289999999998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F0F7-DBDD-4284-AD64-87D582226B98}">
  <sheetPr>
    <pageSetUpPr fitToPage="1"/>
  </sheetPr>
  <dimension ref="B2:Q81"/>
  <sheetViews>
    <sheetView showGridLines="0" topLeftCell="A32" zoomScale="85" zoomScaleNormal="85" workbookViewId="0">
      <selection activeCell="I26" sqref="I2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830505</v>
      </c>
      <c r="E6" s="36">
        <v>484333</v>
      </c>
    </row>
    <row r="7" spans="2:5" ht="12.95" customHeight="1" x14ac:dyDescent="0.2">
      <c r="B7" s="27" t="s">
        <v>1</v>
      </c>
      <c r="C7" s="27" t="s">
        <v>15</v>
      </c>
      <c r="D7" s="36">
        <v>444280</v>
      </c>
      <c r="E7" s="36">
        <v>268813</v>
      </c>
    </row>
    <row r="8" spans="2:5" ht="12.95" customHeight="1" x14ac:dyDescent="0.2">
      <c r="B8" s="27" t="s">
        <v>2</v>
      </c>
      <c r="C8" s="27" t="s">
        <v>16</v>
      </c>
      <c r="D8" s="36">
        <v>247800</v>
      </c>
      <c r="E8" s="36">
        <v>9486</v>
      </c>
    </row>
    <row r="9" spans="2:5" ht="12.95" customHeight="1" x14ac:dyDescent="0.2">
      <c r="B9" s="27" t="s">
        <v>3</v>
      </c>
      <c r="C9" s="27" t="s">
        <v>17</v>
      </c>
      <c r="D9" s="36">
        <v>85650</v>
      </c>
      <c r="E9" s="36">
        <v>9672</v>
      </c>
    </row>
    <row r="10" spans="2:5" ht="12.95" customHeight="1" x14ac:dyDescent="0.2">
      <c r="B10" s="27" t="s">
        <v>4</v>
      </c>
      <c r="C10" s="27" t="s">
        <v>18</v>
      </c>
      <c r="D10" s="36">
        <v>170148710</v>
      </c>
      <c r="E10" s="36">
        <v>427965</v>
      </c>
    </row>
    <row r="11" spans="2:5" ht="12.95" customHeight="1" x14ac:dyDescent="0.2">
      <c r="B11" s="27" t="s">
        <v>5</v>
      </c>
      <c r="C11" s="27" t="s">
        <v>19</v>
      </c>
      <c r="D11" s="36">
        <v>412000</v>
      </c>
      <c r="E11" s="36">
        <v>1961</v>
      </c>
    </row>
    <row r="12" spans="2:5" ht="12.95" customHeight="1" x14ac:dyDescent="0.2">
      <c r="B12" s="27" t="s">
        <v>6</v>
      </c>
      <c r="C12" s="27" t="s">
        <v>20</v>
      </c>
      <c r="D12" s="36">
        <v>9950</v>
      </c>
      <c r="E12" s="36">
        <v>600</v>
      </c>
    </row>
    <row r="13" spans="2:5" ht="12.95" customHeight="1" x14ac:dyDescent="0.2">
      <c r="B13" s="27" t="s">
        <v>28</v>
      </c>
      <c r="C13" s="27" t="s">
        <v>29</v>
      </c>
      <c r="D13" s="36">
        <v>0</v>
      </c>
      <c r="E13" s="36">
        <v>0</v>
      </c>
    </row>
    <row r="14" spans="2:5" ht="12.95" customHeight="1" x14ac:dyDescent="0.2">
      <c r="B14" s="27" t="s">
        <v>7</v>
      </c>
      <c r="C14" s="27" t="s">
        <v>21</v>
      </c>
      <c r="D14" s="36">
        <v>18980</v>
      </c>
      <c r="E14" s="36">
        <v>1189</v>
      </c>
    </row>
    <row r="15" spans="2:5" ht="12.95" customHeight="1" x14ac:dyDescent="0.2">
      <c r="B15" s="27" t="s">
        <v>8</v>
      </c>
      <c r="C15" s="27" t="s">
        <v>22</v>
      </c>
      <c r="D15" s="36">
        <v>2426530</v>
      </c>
      <c r="E15" s="36">
        <v>2588897</v>
      </c>
    </row>
    <row r="16" spans="2:5" ht="12.95" customHeight="1" x14ac:dyDescent="0.2">
      <c r="B16" s="27" t="s">
        <v>9</v>
      </c>
      <c r="C16" s="27" t="s">
        <v>23</v>
      </c>
      <c r="D16" s="36">
        <v>281235</v>
      </c>
      <c r="E16" s="36">
        <v>313765</v>
      </c>
    </row>
    <row r="17" spans="2:17" ht="12.95" customHeight="1" x14ac:dyDescent="0.2">
      <c r="B17" s="27" t="s">
        <v>10</v>
      </c>
      <c r="C17" s="27" t="s">
        <v>24</v>
      </c>
      <c r="D17" s="36">
        <v>8103619</v>
      </c>
      <c r="E17" s="36">
        <v>6710026</v>
      </c>
    </row>
    <row r="18" spans="2:17" ht="12.95" customHeight="1" x14ac:dyDescent="0.2">
      <c r="B18" s="27" t="s">
        <v>11</v>
      </c>
      <c r="C18" s="27" t="s">
        <v>25</v>
      </c>
      <c r="D18" s="36">
        <v>668080</v>
      </c>
      <c r="E18" s="36">
        <v>5149</v>
      </c>
    </row>
    <row r="19" spans="2:17" ht="12.95" customHeight="1" x14ac:dyDescent="0.2">
      <c r="B19" s="27" t="s">
        <v>30</v>
      </c>
      <c r="C19" s="27" t="s">
        <v>31</v>
      </c>
      <c r="D19" s="36">
        <v>0</v>
      </c>
      <c r="E19" s="36">
        <v>0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1352317</v>
      </c>
      <c r="E21" s="36">
        <v>682983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199015</v>
      </c>
      <c r="E22" s="36">
        <v>45313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36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11550188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11.550188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41025</v>
      </c>
      <c r="E32" s="36">
        <v>24484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45275</v>
      </c>
      <c r="E33" s="36">
        <v>28210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156000</v>
      </c>
      <c r="E34" s="36">
        <v>5740</v>
      </c>
    </row>
    <row r="35" spans="2:17" ht="12.95" customHeight="1" x14ac:dyDescent="0.2">
      <c r="B35" s="27" t="s">
        <v>3</v>
      </c>
      <c r="C35" s="27" t="s">
        <v>17</v>
      </c>
      <c r="D35" s="36">
        <v>32900</v>
      </c>
      <c r="E35" s="36">
        <v>4040</v>
      </c>
    </row>
    <row r="36" spans="2:17" ht="12.95" customHeight="1" x14ac:dyDescent="0.2">
      <c r="B36" s="27" t="s">
        <v>4</v>
      </c>
      <c r="C36" s="27" t="s">
        <v>18</v>
      </c>
      <c r="D36" s="36">
        <v>140191210</v>
      </c>
      <c r="E36" s="36">
        <v>360893</v>
      </c>
    </row>
    <row r="37" spans="2:17" ht="12.95" customHeight="1" x14ac:dyDescent="0.2">
      <c r="B37" s="27" t="s">
        <v>5</v>
      </c>
      <c r="C37" s="27" t="s">
        <v>19</v>
      </c>
      <c r="D37" s="36">
        <v>741000</v>
      </c>
      <c r="E37" s="36">
        <v>4159</v>
      </c>
    </row>
    <row r="38" spans="2:17" ht="12.95" customHeight="1" x14ac:dyDescent="0.2">
      <c r="B38" s="27" t="s">
        <v>6</v>
      </c>
      <c r="C38" s="27" t="s">
        <v>20</v>
      </c>
      <c r="D38" s="36">
        <v>14150</v>
      </c>
      <c r="E38" s="36">
        <v>1140</v>
      </c>
    </row>
    <row r="39" spans="2:17" ht="12.95" customHeight="1" x14ac:dyDescent="0.2">
      <c r="B39" s="27" t="s">
        <v>28</v>
      </c>
      <c r="C39" s="27" t="s">
        <v>29</v>
      </c>
      <c r="D39" s="36">
        <v>0</v>
      </c>
      <c r="E39" s="36">
        <v>0</v>
      </c>
    </row>
    <row r="40" spans="2:17" ht="12.95" customHeight="1" x14ac:dyDescent="0.2">
      <c r="B40" s="27" t="s">
        <v>7</v>
      </c>
      <c r="C40" s="27" t="s">
        <v>21</v>
      </c>
      <c r="D40" s="36">
        <v>3020</v>
      </c>
      <c r="E40" s="36">
        <v>294</v>
      </c>
    </row>
    <row r="41" spans="2:17" ht="12.95" customHeight="1" x14ac:dyDescent="0.2">
      <c r="B41" s="27" t="s">
        <v>8</v>
      </c>
      <c r="C41" s="27" t="s">
        <v>22</v>
      </c>
      <c r="D41" s="36">
        <v>269100</v>
      </c>
      <c r="E41" s="36">
        <v>298395</v>
      </c>
    </row>
    <row r="42" spans="2:17" ht="12.95" customHeight="1" x14ac:dyDescent="0.2">
      <c r="B42" s="27" t="s">
        <v>9</v>
      </c>
      <c r="C42" s="27" t="s">
        <v>23</v>
      </c>
      <c r="D42" s="36">
        <v>102340</v>
      </c>
      <c r="E42" s="36">
        <v>120353</v>
      </c>
    </row>
    <row r="43" spans="2:17" ht="12.95" customHeight="1" x14ac:dyDescent="0.2">
      <c r="B43" s="27" t="s">
        <v>10</v>
      </c>
      <c r="C43" s="27" t="s">
        <v>24</v>
      </c>
      <c r="D43" s="36">
        <v>813573</v>
      </c>
      <c r="E43" s="36">
        <v>697680</v>
      </c>
    </row>
    <row r="44" spans="2:17" ht="12.95" customHeight="1" x14ac:dyDescent="0.2">
      <c r="B44" s="27" t="s">
        <v>11</v>
      </c>
      <c r="C44" s="27" t="s">
        <v>25</v>
      </c>
      <c r="D44" s="36">
        <v>638710</v>
      </c>
      <c r="E44" s="36">
        <v>6078</v>
      </c>
    </row>
    <row r="45" spans="2:17" ht="12.95" customHeight="1" x14ac:dyDescent="0.2">
      <c r="B45" s="27" t="s">
        <v>30</v>
      </c>
      <c r="C45" s="27" t="s">
        <v>31</v>
      </c>
      <c r="D45" s="36">
        <v>0</v>
      </c>
      <c r="E45" s="36">
        <v>0</v>
      </c>
    </row>
    <row r="46" spans="2:17" ht="12.95" customHeight="1" x14ac:dyDescent="0.2">
      <c r="B46" s="20" t="s">
        <v>32</v>
      </c>
      <c r="C46" s="20" t="s">
        <v>33</v>
      </c>
      <c r="D46" s="36">
        <v>0</v>
      </c>
      <c r="E46" s="36">
        <v>0</v>
      </c>
    </row>
    <row r="47" spans="2:17" ht="12.95" customHeight="1" x14ac:dyDescent="0.2">
      <c r="B47" s="27" t="s">
        <v>12</v>
      </c>
      <c r="C47" s="27" t="s">
        <v>26</v>
      </c>
      <c r="D47" s="36">
        <v>1186360</v>
      </c>
      <c r="E47" s="36">
        <v>617922</v>
      </c>
    </row>
    <row r="48" spans="2:17" ht="12.95" customHeight="1" x14ac:dyDescent="0.2">
      <c r="B48" s="27" t="s">
        <v>13</v>
      </c>
      <c r="C48" s="27" t="s">
        <v>27</v>
      </c>
      <c r="D48" s="36">
        <v>51665</v>
      </c>
      <c r="E48" s="36">
        <v>12824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50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2182262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2.1822620000000001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11.550188</v>
      </c>
    </row>
    <row r="81" spans="2:5" ht="12.95" customHeight="1" x14ac:dyDescent="0.2">
      <c r="B81" s="24" t="s">
        <v>57</v>
      </c>
      <c r="C81" s="11"/>
      <c r="D81" s="11"/>
      <c r="E81" s="19">
        <f>+E51</f>
        <v>2.1822620000000001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A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0B8D-43C8-4710-9BFD-FF1DA35D400C}">
  <sheetPr>
    <pageSetUpPr fitToPage="1"/>
  </sheetPr>
  <dimension ref="B2:Q81"/>
  <sheetViews>
    <sheetView showGridLines="0" zoomScale="85" zoomScaleNormal="85" workbookViewId="0">
      <selection activeCell="J26" sqref="J2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812255</v>
      </c>
      <c r="E6" s="36">
        <v>483142</v>
      </c>
    </row>
    <row r="7" spans="2:5" ht="12.95" customHeight="1" x14ac:dyDescent="0.2">
      <c r="B7" s="27" t="s">
        <v>1</v>
      </c>
      <c r="C7" s="27" t="s">
        <v>15</v>
      </c>
      <c r="D7" s="36">
        <v>676050</v>
      </c>
      <c r="E7" s="36">
        <v>417002</v>
      </c>
    </row>
    <row r="8" spans="2:5" ht="12.95" customHeight="1" x14ac:dyDescent="0.2">
      <c r="B8" s="27" t="s">
        <v>2</v>
      </c>
      <c r="C8" s="27" t="s">
        <v>16</v>
      </c>
      <c r="D8" s="36">
        <v>394910</v>
      </c>
      <c r="E8" s="36">
        <v>15367</v>
      </c>
    </row>
    <row r="9" spans="2:5" ht="12.95" customHeight="1" x14ac:dyDescent="0.2">
      <c r="B9" s="27" t="s">
        <v>3</v>
      </c>
      <c r="C9" s="27" t="s">
        <v>17</v>
      </c>
      <c r="D9" s="36">
        <v>3450</v>
      </c>
      <c r="E9" s="36">
        <v>321</v>
      </c>
    </row>
    <row r="10" spans="2:5" ht="12.95" customHeight="1" x14ac:dyDescent="0.2">
      <c r="B10" s="27" t="s">
        <v>4</v>
      </c>
      <c r="C10" s="27" t="s">
        <v>18</v>
      </c>
      <c r="D10" s="36">
        <v>175553900</v>
      </c>
      <c r="E10" s="36">
        <v>427618</v>
      </c>
    </row>
    <row r="11" spans="2:5" ht="12.95" customHeight="1" x14ac:dyDescent="0.2">
      <c r="B11" s="27" t="s">
        <v>5</v>
      </c>
      <c r="C11" s="27" t="s">
        <v>19</v>
      </c>
      <c r="D11" s="36">
        <v>1769000</v>
      </c>
      <c r="E11" s="36">
        <v>9156</v>
      </c>
    </row>
    <row r="12" spans="2:5" ht="12.95" customHeight="1" x14ac:dyDescent="0.2">
      <c r="B12" s="27" t="s">
        <v>6</v>
      </c>
      <c r="C12" s="27" t="s">
        <v>20</v>
      </c>
      <c r="D12" s="36">
        <v>6600</v>
      </c>
      <c r="E12" s="36">
        <v>405</v>
      </c>
    </row>
    <row r="13" spans="2:5" ht="12.95" customHeight="1" x14ac:dyDescent="0.2">
      <c r="B13" s="27" t="s">
        <v>28</v>
      </c>
      <c r="C13" s="27" t="s">
        <v>29</v>
      </c>
      <c r="D13" s="36">
        <v>11110</v>
      </c>
      <c r="E13" s="36">
        <v>81</v>
      </c>
    </row>
    <row r="14" spans="2:5" ht="12.95" customHeight="1" x14ac:dyDescent="0.2">
      <c r="B14" s="27" t="s">
        <v>7</v>
      </c>
      <c r="C14" s="27" t="s">
        <v>21</v>
      </c>
      <c r="D14" s="36">
        <v>17990</v>
      </c>
      <c r="E14" s="36">
        <v>1137</v>
      </c>
    </row>
    <row r="15" spans="2:5" ht="12.95" customHeight="1" x14ac:dyDescent="0.2">
      <c r="B15" s="27" t="s">
        <v>8</v>
      </c>
      <c r="C15" s="27" t="s">
        <v>22</v>
      </c>
      <c r="D15" s="36">
        <v>1983370</v>
      </c>
      <c r="E15" s="36">
        <v>2129721</v>
      </c>
    </row>
    <row r="16" spans="2:5" ht="12.95" customHeight="1" x14ac:dyDescent="0.2">
      <c r="B16" s="27" t="s">
        <v>9</v>
      </c>
      <c r="C16" s="27" t="s">
        <v>23</v>
      </c>
      <c r="D16" s="36">
        <v>488991</v>
      </c>
      <c r="E16" s="36">
        <v>551850</v>
      </c>
    </row>
    <row r="17" spans="2:17" ht="12.95" customHeight="1" x14ac:dyDescent="0.2">
      <c r="B17" s="27" t="s">
        <v>10</v>
      </c>
      <c r="C17" s="27" t="s">
        <v>24</v>
      </c>
      <c r="D17" s="36">
        <v>9202629</v>
      </c>
      <c r="E17" s="36">
        <v>7671009</v>
      </c>
    </row>
    <row r="18" spans="2:17" ht="12.95" customHeight="1" x14ac:dyDescent="0.2">
      <c r="B18" s="27" t="s">
        <v>11</v>
      </c>
      <c r="C18" s="27" t="s">
        <v>25</v>
      </c>
      <c r="D18" s="36">
        <v>1626970</v>
      </c>
      <c r="E18" s="36">
        <v>12599</v>
      </c>
    </row>
    <row r="19" spans="2:17" ht="12.95" customHeight="1" x14ac:dyDescent="0.2">
      <c r="B19" s="27" t="s">
        <v>30</v>
      </c>
      <c r="C19" s="27" t="s">
        <v>31</v>
      </c>
      <c r="D19" s="36">
        <v>4515</v>
      </c>
      <c r="E19" s="36">
        <v>659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1476174</v>
      </c>
      <c r="E21" s="36">
        <v>745745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241635</v>
      </c>
      <c r="E22" s="36">
        <v>55205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6519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12527536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12.527536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38395</v>
      </c>
      <c r="E32" s="36">
        <v>23368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38725</v>
      </c>
      <c r="E33" s="36">
        <v>24634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489610</v>
      </c>
      <c r="E34" s="36">
        <v>21129</v>
      </c>
    </row>
    <row r="35" spans="2:17" ht="12.95" customHeight="1" x14ac:dyDescent="0.2">
      <c r="B35" s="27" t="s">
        <v>3</v>
      </c>
      <c r="C35" s="27" t="s">
        <v>17</v>
      </c>
      <c r="D35" s="36">
        <v>266650</v>
      </c>
      <c r="E35" s="36">
        <v>32314</v>
      </c>
    </row>
    <row r="36" spans="2:17" ht="12.95" customHeight="1" x14ac:dyDescent="0.2">
      <c r="B36" s="27" t="s">
        <v>4</v>
      </c>
      <c r="C36" s="27" t="s">
        <v>18</v>
      </c>
      <c r="D36" s="36">
        <v>86793900</v>
      </c>
      <c r="E36" s="36">
        <v>217999</v>
      </c>
    </row>
    <row r="37" spans="2:17" ht="12.95" customHeight="1" x14ac:dyDescent="0.2">
      <c r="B37" s="27" t="s">
        <v>5</v>
      </c>
      <c r="C37" s="27" t="s">
        <v>19</v>
      </c>
      <c r="D37" s="36">
        <v>1833000</v>
      </c>
      <c r="E37" s="36">
        <v>10472</v>
      </c>
    </row>
    <row r="38" spans="2:17" ht="12.95" customHeight="1" x14ac:dyDescent="0.2">
      <c r="B38" s="27" t="s">
        <v>6</v>
      </c>
      <c r="C38" s="27" t="s">
        <v>20</v>
      </c>
      <c r="D38" s="36">
        <v>45600</v>
      </c>
      <c r="E38" s="36">
        <v>3758</v>
      </c>
    </row>
    <row r="39" spans="2:17" ht="12.95" customHeight="1" x14ac:dyDescent="0.2">
      <c r="B39" s="27" t="s">
        <v>28</v>
      </c>
      <c r="C39" s="27" t="s">
        <v>29</v>
      </c>
      <c r="D39" s="36">
        <v>0</v>
      </c>
      <c r="E39" s="36">
        <v>0</v>
      </c>
    </row>
    <row r="40" spans="2:17" ht="12.95" customHeight="1" x14ac:dyDescent="0.2">
      <c r="B40" s="27" t="s">
        <v>7</v>
      </c>
      <c r="C40" s="27" t="s">
        <v>21</v>
      </c>
      <c r="D40" s="36">
        <v>49330</v>
      </c>
      <c r="E40" s="36">
        <v>4656</v>
      </c>
    </row>
    <row r="41" spans="2:17" ht="12.95" customHeight="1" x14ac:dyDescent="0.2">
      <c r="B41" s="27" t="s">
        <v>8</v>
      </c>
      <c r="C41" s="27" t="s">
        <v>22</v>
      </c>
      <c r="D41" s="36">
        <v>281930</v>
      </c>
      <c r="E41" s="36">
        <v>315432</v>
      </c>
    </row>
    <row r="42" spans="2:17" ht="12.95" customHeight="1" x14ac:dyDescent="0.2">
      <c r="B42" s="27" t="s">
        <v>9</v>
      </c>
      <c r="C42" s="27" t="s">
        <v>23</v>
      </c>
      <c r="D42" s="36">
        <v>126975</v>
      </c>
      <c r="E42" s="36">
        <v>149368</v>
      </c>
    </row>
    <row r="43" spans="2:17" ht="12.95" customHeight="1" x14ac:dyDescent="0.2">
      <c r="B43" s="27" t="s">
        <v>10</v>
      </c>
      <c r="C43" s="27" t="s">
        <v>24</v>
      </c>
      <c r="D43" s="36">
        <v>745700</v>
      </c>
      <c r="E43" s="36">
        <v>653168</v>
      </c>
    </row>
    <row r="44" spans="2:17" ht="12.95" customHeight="1" x14ac:dyDescent="0.2">
      <c r="B44" s="27" t="s">
        <v>11</v>
      </c>
      <c r="C44" s="27" t="s">
        <v>25</v>
      </c>
      <c r="D44" s="36">
        <v>1760610</v>
      </c>
      <c r="E44" s="36">
        <v>16126</v>
      </c>
    </row>
    <row r="45" spans="2:17" ht="12.95" customHeight="1" x14ac:dyDescent="0.2">
      <c r="B45" s="27" t="s">
        <v>30</v>
      </c>
      <c r="C45" s="27" t="s">
        <v>31</v>
      </c>
      <c r="D45" s="36">
        <v>1178</v>
      </c>
      <c r="E45" s="36">
        <v>241</v>
      </c>
    </row>
    <row r="46" spans="2:17" ht="12.95" customHeight="1" x14ac:dyDescent="0.2">
      <c r="B46" s="20" t="s">
        <v>32</v>
      </c>
      <c r="C46" s="20" t="s">
        <v>33</v>
      </c>
      <c r="D46" s="36">
        <v>0</v>
      </c>
      <c r="E46" s="36">
        <v>0</v>
      </c>
    </row>
    <row r="47" spans="2:17" ht="12.95" customHeight="1" x14ac:dyDescent="0.2">
      <c r="B47" s="27" t="s">
        <v>12</v>
      </c>
      <c r="C47" s="27" t="s">
        <v>26</v>
      </c>
      <c r="D47" s="36">
        <v>1284842</v>
      </c>
      <c r="E47" s="36">
        <v>669267</v>
      </c>
    </row>
    <row r="48" spans="2:17" ht="12.95" customHeight="1" x14ac:dyDescent="0.2">
      <c r="B48" s="27" t="s">
        <v>13</v>
      </c>
      <c r="C48" s="27" t="s">
        <v>27</v>
      </c>
      <c r="D48" s="36">
        <v>26420</v>
      </c>
      <c r="E48" s="36">
        <v>6562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1321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2149815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2.1498149999999998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12.527536</v>
      </c>
    </row>
    <row r="81" spans="2:5" ht="12.95" customHeight="1" x14ac:dyDescent="0.2">
      <c r="B81" s="24" t="s">
        <v>57</v>
      </c>
      <c r="C81" s="11"/>
      <c r="D81" s="11"/>
      <c r="E81" s="19">
        <f>+E51</f>
        <v>2.1498149999999998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B58:B7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53"/>
  <sheetViews>
    <sheetView showGridLines="0" tabSelected="1" zoomScale="85" zoomScaleNormal="85" workbookViewId="0">
      <selection activeCell="D4" sqref="D4"/>
    </sheetView>
  </sheetViews>
  <sheetFormatPr defaultColWidth="9.33203125" defaultRowHeight="12.95" customHeight="1" x14ac:dyDescent="0.2"/>
  <cols>
    <col min="1" max="1" width="2.83203125" style="2" customWidth="1"/>
    <col min="2" max="2" width="39" style="2" customWidth="1"/>
    <col min="3" max="14" width="16.1640625" style="45" customWidth="1"/>
    <col min="15" max="15" width="19.5" style="2" customWidth="1"/>
    <col min="16" max="16" width="11.6640625" style="2" customWidth="1"/>
    <col min="17" max="16384" width="9.33203125" style="2"/>
  </cols>
  <sheetData>
    <row r="2" spans="2:16" s="35" customFormat="1" ht="12.95" customHeight="1" x14ac:dyDescent="0.25">
      <c r="B2" s="41" t="s">
        <v>75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5" customHeight="1" x14ac:dyDescent="0.2">
      <c r="B3" s="46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5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5" customHeight="1" x14ac:dyDescent="0.2">
      <c r="B6" s="39" t="s">
        <v>46</v>
      </c>
      <c r="C6" s="43">
        <f>+'January 2026'!$E$24+'January 2026'!$E$71</f>
        <v>11183193</v>
      </c>
      <c r="D6" s="43">
        <f>+'February 2026'!$E$24+'February 2026'!$E$71</f>
        <v>11550188</v>
      </c>
      <c r="E6" s="43">
        <f>+'March 2026'!$E$24+'March 2026'!$E$71</f>
        <v>12527536</v>
      </c>
      <c r="F6" s="43"/>
      <c r="G6" s="43"/>
      <c r="H6" s="43"/>
      <c r="I6" s="43"/>
      <c r="J6" s="43"/>
      <c r="K6" s="43"/>
      <c r="L6" s="43"/>
      <c r="M6" s="43"/>
      <c r="N6" s="43"/>
    </row>
    <row r="7" spans="2:16" ht="12.95" customHeight="1" x14ac:dyDescent="0.2">
      <c r="B7" s="39" t="s">
        <v>47</v>
      </c>
      <c r="C7" s="43">
        <f>+'January 2026'!$E$50</f>
        <v>2274729</v>
      </c>
      <c r="D7" s="43">
        <f>+'February 2026'!$E$50</f>
        <v>2182262</v>
      </c>
      <c r="E7" s="43">
        <f>+'March 2026'!$E$50</f>
        <v>2149815</v>
      </c>
      <c r="F7" s="43"/>
      <c r="G7" s="43"/>
      <c r="H7" s="43"/>
      <c r="I7" s="43"/>
      <c r="J7" s="43"/>
      <c r="K7" s="43"/>
      <c r="L7" s="43"/>
      <c r="M7" s="43"/>
      <c r="N7" s="43"/>
    </row>
    <row r="8" spans="2:16" ht="12.95" customHeight="1" x14ac:dyDescent="0.2">
      <c r="B8" s="48" t="s">
        <v>48</v>
      </c>
      <c r="C8" s="7">
        <f t="shared" ref="C8" si="0">SUM(C6:C7)</f>
        <v>13457922</v>
      </c>
      <c r="D8" s="7">
        <f t="shared" ref="D8:N8" si="1">SUM(D6:D7)</f>
        <v>13732450</v>
      </c>
      <c r="E8" s="7">
        <f t="shared" si="1"/>
        <v>14677351</v>
      </c>
      <c r="F8" s="7">
        <f t="shared" si="1"/>
        <v>0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</row>
    <row r="9" spans="2:16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5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5" customHeight="1" x14ac:dyDescent="0.2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5" customHeight="1" x14ac:dyDescent="0.2">
      <c r="B12" s="46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5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1.25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5" customHeight="1" x14ac:dyDescent="0.2">
      <c r="B15" s="4" t="s">
        <v>14</v>
      </c>
      <c r="C15" s="43">
        <f>+'January 2026'!$E6+'January 2026'!$E32</f>
        <v>496575</v>
      </c>
      <c r="D15" s="43">
        <f>+'February 2026'!$E6+'February 2026'!$E32</f>
        <v>508817</v>
      </c>
      <c r="E15" s="43">
        <f>+'March 2026'!$E6+'March 2026'!$E32</f>
        <v>506510</v>
      </c>
      <c r="F15" s="43"/>
      <c r="G15" s="43"/>
      <c r="H15" s="43"/>
      <c r="I15" s="43"/>
      <c r="J15" s="43"/>
      <c r="K15" s="43"/>
      <c r="L15" s="43"/>
      <c r="M15" s="43"/>
      <c r="N15" s="43"/>
      <c r="O15" s="3">
        <f t="shared" ref="O15:O32" si="2">SUM(C15:N15)</f>
        <v>1511902</v>
      </c>
      <c r="P15" s="43">
        <f>+(O15/O33)*100</f>
        <v>3.6111397794429854</v>
      </c>
    </row>
    <row r="16" spans="2:16" ht="12.95" customHeight="1" x14ac:dyDescent="0.2">
      <c r="B16" s="4" t="s">
        <v>15</v>
      </c>
      <c r="C16" s="43">
        <f>+'January 2026'!$E7+'January 2026'!$E33</f>
        <v>211421</v>
      </c>
      <c r="D16" s="43">
        <f>+'February 2026'!$E7+'February 2026'!$E33</f>
        <v>297023</v>
      </c>
      <c r="E16" s="43">
        <f>+'March 2026'!$E7+'March 2026'!$E33</f>
        <v>441636</v>
      </c>
      <c r="F16" s="43"/>
      <c r="G16" s="43"/>
      <c r="H16" s="43"/>
      <c r="I16" s="43"/>
      <c r="J16" s="43"/>
      <c r="K16" s="43"/>
      <c r="L16" s="43"/>
      <c r="M16" s="43"/>
      <c r="N16" s="43"/>
      <c r="O16" s="3">
        <f t="shared" si="2"/>
        <v>950080</v>
      </c>
      <c r="P16" s="43">
        <f>+(O16/O33)*100</f>
        <v>2.2692421080554106</v>
      </c>
    </row>
    <row r="17" spans="1:16" ht="12.95" customHeight="1" x14ac:dyDescent="0.2">
      <c r="B17" s="4" t="s">
        <v>16</v>
      </c>
      <c r="C17" s="43">
        <f>+'January 2026'!$E8+'January 2026'!$E34</f>
        <v>17151</v>
      </c>
      <c r="D17" s="43">
        <f>+'February 2026'!$E8+'February 2026'!$E34</f>
        <v>15226</v>
      </c>
      <c r="E17" s="43">
        <f>+'March 2026'!$E8+'March 2026'!$E34</f>
        <v>36496</v>
      </c>
      <c r="F17" s="43"/>
      <c r="G17" s="43"/>
      <c r="H17" s="43"/>
      <c r="I17" s="43"/>
      <c r="J17" s="43"/>
      <c r="K17" s="43"/>
      <c r="L17" s="43"/>
      <c r="M17" s="43"/>
      <c r="N17" s="43"/>
      <c r="O17" s="3">
        <f t="shared" si="2"/>
        <v>68873</v>
      </c>
      <c r="P17" s="43">
        <f>+(O17/O33)*100</f>
        <v>0.16450142273082297</v>
      </c>
    </row>
    <row r="18" spans="1:16" ht="12.95" customHeight="1" x14ac:dyDescent="0.2">
      <c r="B18" s="4" t="s">
        <v>17</v>
      </c>
      <c r="C18" s="43">
        <f>+'January 2026'!$E9+'January 2026'!$E35</f>
        <v>16129</v>
      </c>
      <c r="D18" s="43">
        <f>+'February 2026'!$E9+'February 2026'!$E35</f>
        <v>13712</v>
      </c>
      <c r="E18" s="43">
        <f>+'March 2026'!$E9+'March 2026'!$E35</f>
        <v>32635</v>
      </c>
      <c r="F18" s="43"/>
      <c r="G18" s="43"/>
      <c r="H18" s="43"/>
      <c r="I18" s="43"/>
      <c r="J18" s="43"/>
      <c r="K18" s="43"/>
      <c r="L18" s="43"/>
      <c r="M18" s="43"/>
      <c r="N18" s="43"/>
      <c r="O18" s="3">
        <f t="shared" si="2"/>
        <v>62476</v>
      </c>
      <c r="P18" s="43">
        <f>+(O18/O33)*100</f>
        <v>0.14922234963673567</v>
      </c>
    </row>
    <row r="19" spans="1:16" ht="12.95" customHeight="1" x14ac:dyDescent="0.2">
      <c r="B19" s="4" t="s">
        <v>18</v>
      </c>
      <c r="C19" s="43">
        <f>+'January 2026'!$E10+'January 2026'!$E36</f>
        <v>679091</v>
      </c>
      <c r="D19" s="43">
        <f>+'February 2026'!$E10+'February 2026'!$E36</f>
        <v>788858</v>
      </c>
      <c r="E19" s="43">
        <f>+'March 2026'!$E10+'March 2026'!$E36</f>
        <v>645617</v>
      </c>
      <c r="F19" s="43"/>
      <c r="G19" s="43"/>
      <c r="H19" s="43"/>
      <c r="I19" s="43"/>
      <c r="J19" s="43"/>
      <c r="K19" s="43"/>
      <c r="L19" s="43"/>
      <c r="M19" s="43"/>
      <c r="N19" s="43"/>
      <c r="O19" s="3">
        <f t="shared" si="2"/>
        <v>2113566</v>
      </c>
      <c r="P19" s="43">
        <f>+(O19/O33)*100</f>
        <v>5.0481990625570923</v>
      </c>
    </row>
    <row r="20" spans="1:16" ht="12.95" customHeight="1" x14ac:dyDescent="0.2">
      <c r="B20" s="4" t="s">
        <v>19</v>
      </c>
      <c r="C20" s="43">
        <f>+'January 2026'!$E11+'January 2026'!$E37</f>
        <v>21555</v>
      </c>
      <c r="D20" s="43">
        <f>+'February 2026'!$E11+'February 2026'!$E37</f>
        <v>6120</v>
      </c>
      <c r="E20" s="43">
        <f>+'March 2026'!$E11+'March 2026'!$E37</f>
        <v>19628</v>
      </c>
      <c r="F20" s="43"/>
      <c r="G20" s="43"/>
      <c r="H20" s="43"/>
      <c r="I20" s="43"/>
      <c r="J20" s="43"/>
      <c r="K20" s="43"/>
      <c r="L20" s="43"/>
      <c r="M20" s="43"/>
      <c r="N20" s="43"/>
      <c r="O20" s="3">
        <f t="shared" si="2"/>
        <v>47303</v>
      </c>
      <c r="P20" s="43">
        <f>+(O20/O33)*100</f>
        <v>0.11298202197430225</v>
      </c>
    </row>
    <row r="21" spans="1:16" ht="12.95" customHeight="1" x14ac:dyDescent="0.2">
      <c r="B21" s="4" t="s">
        <v>20</v>
      </c>
      <c r="C21" s="43">
        <f>+'January 2026'!$E12+'January 2026'!$E38</f>
        <v>2056</v>
      </c>
      <c r="D21" s="43">
        <f>+'February 2026'!$E12+'February 2026'!$E38</f>
        <v>1740</v>
      </c>
      <c r="E21" s="43">
        <f>+'March 2026'!$E12+'March 2026'!$E38</f>
        <v>4163</v>
      </c>
      <c r="F21" s="43"/>
      <c r="G21" s="43"/>
      <c r="H21" s="43"/>
      <c r="I21" s="43"/>
      <c r="J21" s="43"/>
      <c r="K21" s="43"/>
      <c r="L21" s="43"/>
      <c r="M21" s="43"/>
      <c r="N21" s="43"/>
      <c r="O21" s="3">
        <f t="shared" si="2"/>
        <v>7959</v>
      </c>
      <c r="P21" s="43">
        <f>+(O21/O33)*100</f>
        <v>1.9009870682482541E-2</v>
      </c>
    </row>
    <row r="22" spans="1:16" ht="12.95" customHeight="1" x14ac:dyDescent="0.2">
      <c r="B22" s="20" t="s">
        <v>29</v>
      </c>
      <c r="C22" s="43">
        <f>+'January 2026'!$E13+'January 2026'!$E39</f>
        <v>2</v>
      </c>
      <c r="D22" s="43">
        <f>+'February 2026'!$E13+'February 2026'!$E39</f>
        <v>0</v>
      </c>
      <c r="E22" s="43">
        <f>+'March 2026'!$E13+'March 2026'!$E39</f>
        <v>81</v>
      </c>
      <c r="F22" s="43"/>
      <c r="G22" s="43"/>
      <c r="H22" s="43"/>
      <c r="I22" s="43"/>
      <c r="J22" s="43"/>
      <c r="K22" s="43"/>
      <c r="L22" s="43"/>
      <c r="M22" s="43"/>
      <c r="N22" s="43"/>
      <c r="O22" s="3">
        <f t="shared" si="2"/>
        <v>83</v>
      </c>
      <c r="P22" s="43">
        <f>+(O22/O33)*100</f>
        <v>1.982434057854066E-4</v>
      </c>
    </row>
    <row r="23" spans="1:16" ht="12.95" customHeight="1" x14ac:dyDescent="0.2">
      <c r="B23" s="4" t="s">
        <v>21</v>
      </c>
      <c r="C23" s="43">
        <f>+'January 2026'!$E14+'January 2026'!$E40</f>
        <v>2048</v>
      </c>
      <c r="D23" s="43">
        <f>+'February 2026'!$E14+'February 2026'!$E40</f>
        <v>1483</v>
      </c>
      <c r="E23" s="43">
        <f>+'March 2026'!$E14+'March 2026'!$E40</f>
        <v>5793</v>
      </c>
      <c r="F23" s="43"/>
      <c r="G23" s="43"/>
      <c r="H23" s="43"/>
      <c r="I23" s="43"/>
      <c r="J23" s="43"/>
      <c r="K23" s="43"/>
      <c r="L23" s="43"/>
      <c r="M23" s="43"/>
      <c r="N23" s="43"/>
      <c r="O23" s="3">
        <f t="shared" si="2"/>
        <v>9324</v>
      </c>
      <c r="P23" s="43">
        <f>+(O23/O33)*100</f>
        <v>2.2270138741483505E-2</v>
      </c>
    </row>
    <row r="24" spans="1:16" ht="12.95" customHeight="1" x14ac:dyDescent="0.2">
      <c r="B24" s="4" t="s">
        <v>22</v>
      </c>
      <c r="C24" s="43">
        <f>+'January 2026'!$E15+'January 2026'!$E41</f>
        <v>3220779</v>
      </c>
      <c r="D24" s="43">
        <f>+'February 2026'!$E15+'February 2026'!$E41</f>
        <v>2887292</v>
      </c>
      <c r="E24" s="43">
        <f>+'March 2026'!$E15+'March 2026'!$E41</f>
        <v>2445153</v>
      </c>
      <c r="F24" s="43"/>
      <c r="G24" s="43"/>
      <c r="H24" s="43"/>
      <c r="I24" s="43"/>
      <c r="J24" s="43"/>
      <c r="K24" s="43"/>
      <c r="L24" s="43"/>
      <c r="M24" s="43"/>
      <c r="N24" s="43"/>
      <c r="O24" s="3">
        <f t="shared" si="2"/>
        <v>8553224</v>
      </c>
      <c r="P24" s="43">
        <f>+(O24/O33)*100</f>
        <v>20.429159713319017</v>
      </c>
    </row>
    <row r="25" spans="1:16" ht="12.95" customHeight="1" x14ac:dyDescent="0.2">
      <c r="B25" s="4" t="s">
        <v>23</v>
      </c>
      <c r="C25" s="43">
        <f>+'January 2026'!$E16+'January 2026'!$E42</f>
        <v>482896</v>
      </c>
      <c r="D25" s="43">
        <f>+'February 2026'!$E16+'February 2026'!$E42</f>
        <v>434118</v>
      </c>
      <c r="E25" s="43">
        <f>+'March 2026'!$E16+'March 2026'!$E42</f>
        <v>701218</v>
      </c>
      <c r="F25" s="43"/>
      <c r="G25" s="43"/>
      <c r="H25" s="43"/>
      <c r="I25" s="43"/>
      <c r="J25" s="43"/>
      <c r="K25" s="43"/>
      <c r="L25" s="43"/>
      <c r="M25" s="43"/>
      <c r="N25" s="43"/>
      <c r="O25" s="3">
        <f t="shared" si="2"/>
        <v>1618232</v>
      </c>
      <c r="P25" s="43">
        <f>+(O25/O33)*100</f>
        <v>3.8651063015774709</v>
      </c>
    </row>
    <row r="26" spans="1:16" ht="12.95" customHeight="1" x14ac:dyDescent="0.2">
      <c r="B26" s="4" t="s">
        <v>24</v>
      </c>
      <c r="C26" s="43">
        <f>+'January 2026'!$E17+'January 2026'!$E43</f>
        <v>6829461</v>
      </c>
      <c r="D26" s="43">
        <f>+'February 2026'!$E17+'February 2026'!$E43</f>
        <v>7407706</v>
      </c>
      <c r="E26" s="43">
        <f>+'March 2026'!$E17+'March 2026'!$E43</f>
        <v>8324177</v>
      </c>
      <c r="F26" s="43"/>
      <c r="G26" s="43"/>
      <c r="H26" s="43"/>
      <c r="I26" s="43"/>
      <c r="J26" s="43"/>
      <c r="K26" s="43"/>
      <c r="L26" s="43"/>
      <c r="M26" s="43"/>
      <c r="N26" s="43"/>
      <c r="O26" s="3">
        <f t="shared" si="2"/>
        <v>22561344</v>
      </c>
      <c r="P26" s="43">
        <f>+(O26/O33)*100</f>
        <v>53.887200887423468</v>
      </c>
    </row>
    <row r="27" spans="1:16" ht="12.95" customHeight="1" x14ac:dyDescent="0.2">
      <c r="B27" s="4" t="s">
        <v>25</v>
      </c>
      <c r="C27" s="43">
        <f>+'January 2026'!$E18+'January 2026'!$E44</f>
        <v>11020</v>
      </c>
      <c r="D27" s="43">
        <f>+'February 2026'!$E18+'February 2026'!$E44</f>
        <v>11227</v>
      </c>
      <c r="E27" s="43">
        <f>+'March 2026'!$E18+'March 2026'!$E44</f>
        <v>28725</v>
      </c>
      <c r="F27" s="43"/>
      <c r="G27" s="43"/>
      <c r="H27" s="43"/>
      <c r="I27" s="43"/>
      <c r="J27" s="43"/>
      <c r="K27" s="43"/>
      <c r="L27" s="43"/>
      <c r="M27" s="43"/>
      <c r="N27" s="43"/>
      <c r="O27" s="3">
        <f t="shared" si="2"/>
        <v>50972</v>
      </c>
      <c r="P27" s="43">
        <f>+(O27/O33)*100</f>
        <v>0.12174533589992462</v>
      </c>
    </row>
    <row r="28" spans="1:16" ht="12.95" customHeight="1" x14ac:dyDescent="0.2">
      <c r="B28" s="20" t="s">
        <v>31</v>
      </c>
      <c r="C28" s="43">
        <f>+'January 2026'!$E19+'January 2026'!$E45</f>
        <v>0</v>
      </c>
      <c r="D28" s="43">
        <f>+'February 2026'!$E19+'February 2026'!$E45</f>
        <v>0</v>
      </c>
      <c r="E28" s="43">
        <f>+'March 2026'!$E19+'March 2026'!$E45</f>
        <v>900</v>
      </c>
      <c r="F28" s="43"/>
      <c r="G28" s="43"/>
      <c r="H28" s="43"/>
      <c r="I28" s="43"/>
      <c r="J28" s="43"/>
      <c r="K28" s="43"/>
      <c r="L28" s="43"/>
      <c r="M28" s="43"/>
      <c r="N28" s="43"/>
      <c r="O28" s="3">
        <f t="shared" si="2"/>
        <v>900</v>
      </c>
      <c r="P28" s="43">
        <f>+(O28/O33)*100</f>
        <v>2.149627291648987E-3</v>
      </c>
    </row>
    <row r="29" spans="1:16" ht="12.95" customHeight="1" x14ac:dyDescent="0.2">
      <c r="A29" s="12"/>
      <c r="B29" s="20" t="s">
        <v>33</v>
      </c>
      <c r="C29" s="43">
        <f>+'January 2026'!$E20+'January 2026'!$E46</f>
        <v>54</v>
      </c>
      <c r="D29" s="43">
        <f>+'February 2026'!$E20+'February 2026'!$E46</f>
        <v>0</v>
      </c>
      <c r="E29" s="43">
        <f>+'March 2026'!$E20+'March 2026'!$E46</f>
        <v>0</v>
      </c>
      <c r="F29" s="43"/>
      <c r="G29" s="43"/>
      <c r="H29" s="43"/>
      <c r="I29" s="43"/>
      <c r="J29" s="43"/>
      <c r="K29" s="43"/>
      <c r="L29" s="43"/>
      <c r="M29" s="43"/>
      <c r="N29" s="43"/>
      <c r="O29" s="3">
        <f t="shared" si="2"/>
        <v>54</v>
      </c>
      <c r="P29" s="43">
        <f>+(O29/O33)*100</f>
        <v>1.2897763749893923E-4</v>
      </c>
    </row>
    <row r="30" spans="1:16" ht="12.95" customHeight="1" x14ac:dyDescent="0.2">
      <c r="B30" s="4" t="s">
        <v>26</v>
      </c>
      <c r="C30" s="43">
        <f>+'January 2026'!$E21+'January 2026'!$E47</f>
        <v>1404118</v>
      </c>
      <c r="D30" s="43">
        <f>+'February 2026'!$E21+'February 2026'!$E47</f>
        <v>1300905</v>
      </c>
      <c r="E30" s="43">
        <f>+'March 2026'!$E21+'March 2026'!$E47</f>
        <v>1415012</v>
      </c>
      <c r="F30" s="43"/>
      <c r="G30" s="43"/>
      <c r="H30" s="43"/>
      <c r="I30" s="43"/>
      <c r="J30" s="43"/>
      <c r="K30" s="43"/>
      <c r="L30" s="43"/>
      <c r="M30" s="43"/>
      <c r="N30" s="43"/>
      <c r="O30" s="3">
        <f t="shared" si="2"/>
        <v>4120035</v>
      </c>
      <c r="P30" s="43">
        <f>+(O30/O33)*100</f>
        <v>9.8405996428322595</v>
      </c>
    </row>
    <row r="31" spans="1:16" ht="12.95" customHeight="1" x14ac:dyDescent="0.2">
      <c r="B31" s="4" t="s">
        <v>27</v>
      </c>
      <c r="C31" s="43">
        <f>+'January 2026'!$E22+'January 2026'!$E48</f>
        <v>63440</v>
      </c>
      <c r="D31" s="43">
        <f>+'February 2026'!$E22+'February 2026'!$E48</f>
        <v>58137</v>
      </c>
      <c r="E31" s="43">
        <f>+'March 2026'!$E22+'March 2026'!$E48</f>
        <v>61767</v>
      </c>
      <c r="F31" s="43"/>
      <c r="G31" s="43"/>
      <c r="H31" s="43"/>
      <c r="I31" s="43"/>
      <c r="J31" s="43"/>
      <c r="K31" s="43"/>
      <c r="L31" s="43"/>
      <c r="M31" s="43"/>
      <c r="N31" s="43"/>
      <c r="O31" s="3">
        <f t="shared" si="2"/>
        <v>183344</v>
      </c>
      <c r="P31" s="43">
        <f>+(O31/O33)*100</f>
        <v>0.43791251795565767</v>
      </c>
    </row>
    <row r="32" spans="1:16" ht="12.95" customHeight="1" x14ac:dyDescent="0.2">
      <c r="B32" s="27" t="s">
        <v>72</v>
      </c>
      <c r="C32" s="43">
        <f>+'January 2026'!$E23+'January 2026'!$E49</f>
        <v>126</v>
      </c>
      <c r="D32" s="43">
        <f>+'February 2026'!$E23+'February 2026'!$E49</f>
        <v>86</v>
      </c>
      <c r="E32" s="43">
        <f>+'March 2026'!$E23+'March 2026'!$E49</f>
        <v>7840</v>
      </c>
      <c r="F32" s="43"/>
      <c r="G32" s="43"/>
      <c r="H32" s="43"/>
      <c r="I32" s="43"/>
      <c r="J32" s="43"/>
      <c r="K32" s="43"/>
      <c r="L32" s="43"/>
      <c r="M32" s="43"/>
      <c r="N32" s="43"/>
      <c r="O32" s="3">
        <f t="shared" si="2"/>
        <v>8052</v>
      </c>
      <c r="P32" s="43">
        <f>+(O32/O33)*100</f>
        <v>1.9231998835952939E-2</v>
      </c>
    </row>
    <row r="33" spans="2:16" ht="12.95" customHeight="1" x14ac:dyDescent="0.2">
      <c r="B33" s="48" t="s">
        <v>48</v>
      </c>
      <c r="C33" s="7">
        <f t="shared" ref="C33" si="3">SUM(C15:C32)</f>
        <v>13457922</v>
      </c>
      <c r="D33" s="7">
        <f t="shared" ref="D33:N33" si="4">SUM(D15:D32)</f>
        <v>13732450</v>
      </c>
      <c r="E33" s="7">
        <f t="shared" si="4"/>
        <v>14677351</v>
      </c>
      <c r="F33" s="7">
        <f t="shared" si="4"/>
        <v>0</v>
      </c>
      <c r="G33" s="7">
        <f t="shared" si="4"/>
        <v>0</v>
      </c>
      <c r="H33" s="7">
        <f t="shared" si="4"/>
        <v>0</v>
      </c>
      <c r="I33" s="7">
        <f t="shared" si="4"/>
        <v>0</v>
      </c>
      <c r="J33" s="7">
        <f t="shared" si="4"/>
        <v>0</v>
      </c>
      <c r="K33" s="7">
        <f t="shared" si="4"/>
        <v>0</v>
      </c>
      <c r="L33" s="7">
        <f t="shared" si="4"/>
        <v>0</v>
      </c>
      <c r="M33" s="7">
        <f t="shared" si="4"/>
        <v>0</v>
      </c>
      <c r="N33" s="7">
        <f t="shared" si="4"/>
        <v>0</v>
      </c>
      <c r="O33" s="7">
        <f t="shared" ref="O33:P33" si="5">SUM(O15:O32)</f>
        <v>41867723</v>
      </c>
      <c r="P33" s="7">
        <f t="shared" si="5"/>
        <v>100</v>
      </c>
    </row>
    <row r="34" spans="2:16" ht="12.95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6" s="42" customFormat="1" ht="12.95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6" s="42" customFormat="1" ht="12.95" customHeight="1" x14ac:dyDescent="0.2">
      <c r="B36" s="47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6" s="42" customFormat="1" ht="12.95" customHeight="1" x14ac:dyDescent="0.2">
      <c r="B37" s="46" t="s">
        <v>52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ht="12.95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6" ht="11.25" x14ac:dyDescent="0.2">
      <c r="B39" s="8" t="s">
        <v>50</v>
      </c>
      <c r="C39" s="23" t="s">
        <v>34</v>
      </c>
      <c r="D39" s="23" t="s">
        <v>35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41</v>
      </c>
      <c r="K39" s="23" t="s">
        <v>42</v>
      </c>
      <c r="L39" s="23" t="s">
        <v>43</v>
      </c>
      <c r="M39" s="23" t="s">
        <v>44</v>
      </c>
      <c r="N39" s="23" t="s">
        <v>45</v>
      </c>
    </row>
    <row r="40" spans="2:16" ht="12.95" customHeight="1" x14ac:dyDescent="0.2">
      <c r="B40" s="45" t="s">
        <v>24</v>
      </c>
      <c r="C40" s="54">
        <f t="shared" ref="C40:E40" si="6">+(C26/C8)*100</f>
        <v>50.746772049949463</v>
      </c>
      <c r="D40" s="54">
        <f t="shared" si="6"/>
        <v>53.943076435741624</v>
      </c>
      <c r="E40" s="54">
        <f t="shared" si="6"/>
        <v>56.714437094268575</v>
      </c>
      <c r="F40" s="54"/>
      <c r="G40" s="54"/>
      <c r="H40" s="54"/>
      <c r="I40" s="54"/>
      <c r="J40" s="54"/>
      <c r="K40" s="54"/>
      <c r="L40" s="54"/>
      <c r="M40" s="54"/>
      <c r="N40" s="54"/>
    </row>
    <row r="41" spans="2:16" ht="12.95" customHeight="1" x14ac:dyDescent="0.2">
      <c r="B41" s="45" t="s">
        <v>22</v>
      </c>
      <c r="C41" s="54">
        <f t="shared" ref="C41:E41" si="7">+(C24/C8)*100</f>
        <v>23.932216281235689</v>
      </c>
      <c r="D41" s="54">
        <f t="shared" si="7"/>
        <v>21.025323230741783</v>
      </c>
      <c r="E41" s="54">
        <f t="shared" si="7"/>
        <v>16.659361760851805</v>
      </c>
      <c r="F41" s="54"/>
      <c r="G41" s="54"/>
      <c r="H41" s="54"/>
      <c r="I41" s="54"/>
      <c r="J41" s="54"/>
      <c r="K41" s="54"/>
      <c r="L41" s="54"/>
      <c r="M41" s="54"/>
      <c r="N41" s="54"/>
    </row>
    <row r="42" spans="2:16" ht="12.95" customHeight="1" x14ac:dyDescent="0.2">
      <c r="B42" s="49" t="s">
        <v>53</v>
      </c>
      <c r="C42" s="55">
        <f t="shared" ref="C42:E42" si="8">100-C40-C41</f>
        <v>25.321011668814847</v>
      </c>
      <c r="D42" s="55">
        <f t="shared" si="8"/>
        <v>25.031600333516593</v>
      </c>
      <c r="E42" s="55">
        <f t="shared" si="8"/>
        <v>26.626201144879619</v>
      </c>
      <c r="F42" s="55"/>
      <c r="G42" s="55"/>
      <c r="H42" s="55"/>
      <c r="I42" s="55"/>
      <c r="J42" s="55"/>
      <c r="K42" s="55"/>
      <c r="L42" s="55"/>
      <c r="M42" s="55"/>
      <c r="N42" s="55"/>
    </row>
    <row r="43" spans="2:16" ht="12.95" customHeight="1" x14ac:dyDescent="0.2">
      <c r="B43" s="24" t="s">
        <v>54</v>
      </c>
      <c r="C43" s="56">
        <f t="shared" ref="C43:N43" si="9">SUM(C40:C42)</f>
        <v>100</v>
      </c>
      <c r="D43" s="56">
        <f t="shared" si="9"/>
        <v>100</v>
      </c>
      <c r="E43" s="56">
        <f t="shared" si="9"/>
        <v>100</v>
      </c>
      <c r="F43" s="56">
        <f t="shared" si="9"/>
        <v>0</v>
      </c>
      <c r="G43" s="56">
        <f t="shared" si="9"/>
        <v>0</v>
      </c>
      <c r="H43" s="56">
        <f t="shared" si="9"/>
        <v>0</v>
      </c>
      <c r="I43" s="56">
        <f t="shared" si="9"/>
        <v>0</v>
      </c>
      <c r="J43" s="56">
        <f t="shared" si="9"/>
        <v>0</v>
      </c>
      <c r="K43" s="56">
        <f t="shared" si="9"/>
        <v>0</v>
      </c>
      <c r="L43" s="56">
        <f t="shared" si="9"/>
        <v>0</v>
      </c>
      <c r="M43" s="56">
        <f t="shared" si="9"/>
        <v>0</v>
      </c>
      <c r="N43" s="56">
        <f t="shared" si="9"/>
        <v>0</v>
      </c>
    </row>
    <row r="45" spans="2:16" s="42" customFormat="1" ht="12.95" customHeight="1" x14ac:dyDescent="0.2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6" s="42" customFormat="1" ht="12.95" customHeight="1" x14ac:dyDescent="0.2">
      <c r="B46" s="44" t="s">
        <v>55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6" s="42" customFormat="1" ht="12.95" customHeight="1" x14ac:dyDescent="0.2">
      <c r="B47" s="46" t="s">
        <v>52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9" spans="2:14" ht="12.95" customHeight="1" x14ac:dyDescent="0.2">
      <c r="B49" s="8"/>
      <c r="C49" s="23" t="s">
        <v>34</v>
      </c>
      <c r="D49" s="23" t="s">
        <v>35</v>
      </c>
      <c r="E49" s="23" t="s">
        <v>36</v>
      </c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23" t="s">
        <v>43</v>
      </c>
      <c r="M49" s="23" t="s">
        <v>44</v>
      </c>
      <c r="N49" s="23" t="s">
        <v>45</v>
      </c>
    </row>
    <row r="50" spans="2:14" ht="12.95" customHeight="1" x14ac:dyDescent="0.2">
      <c r="B50" s="39" t="s">
        <v>56</v>
      </c>
      <c r="C50" s="43">
        <f>+('January 2026'!$E$24/'2026'!C8)*100</f>
        <v>83.097472254631882</v>
      </c>
      <c r="D50" s="43">
        <f>+('February 2026'!$E$24/'2026'!D8)*100</f>
        <v>84.108720585183278</v>
      </c>
      <c r="E50" s="43">
        <f>+('March 2026'!$E$24/'2026'!E8)*100</f>
        <v>85.352840577294913</v>
      </c>
      <c r="F50" s="43"/>
      <c r="G50" s="43"/>
      <c r="H50" s="43"/>
      <c r="I50" s="43"/>
      <c r="J50" s="43"/>
      <c r="K50" s="43"/>
      <c r="L50" s="43"/>
      <c r="M50" s="43"/>
      <c r="N50" s="43"/>
    </row>
    <row r="51" spans="2:14" ht="12.95" customHeight="1" x14ac:dyDescent="0.2">
      <c r="B51" s="39" t="s">
        <v>57</v>
      </c>
      <c r="C51" s="43">
        <f>+('January 2026'!$E$50/'2026'!C8)*100</f>
        <v>16.902527745368118</v>
      </c>
      <c r="D51" s="43">
        <f>+('February 2026'!$E$50/'2026'!D8)*100</f>
        <v>15.891279414816731</v>
      </c>
      <c r="E51" s="43">
        <f>+('March 2026'!$E$50/'2026'!E8)*100</f>
        <v>14.647159422705091</v>
      </c>
      <c r="F51" s="43"/>
      <c r="G51" s="43"/>
      <c r="H51" s="43"/>
      <c r="I51" s="43"/>
      <c r="J51" s="43"/>
      <c r="K51" s="43"/>
      <c r="L51" s="43"/>
      <c r="M51" s="43"/>
      <c r="N51" s="43"/>
    </row>
    <row r="52" spans="2:14" ht="12.95" customHeight="1" x14ac:dyDescent="0.2">
      <c r="B52" s="50" t="s">
        <v>58</v>
      </c>
      <c r="C52" s="57">
        <f>+('January 2026'!$E$73/'2026'!C8)*100</f>
        <v>0</v>
      </c>
      <c r="D52" s="57">
        <f>+('February 2026'!$E$73/'2026'!D8)*100</f>
        <v>0</v>
      </c>
      <c r="E52" s="57">
        <f>+('March 2026'!$E$73/'2026'!E8)*100</f>
        <v>0</v>
      </c>
      <c r="F52" s="57"/>
      <c r="G52" s="57"/>
      <c r="H52" s="57"/>
      <c r="I52" s="57"/>
      <c r="J52" s="57"/>
      <c r="K52" s="57"/>
      <c r="L52" s="57"/>
      <c r="M52" s="57"/>
      <c r="N52" s="57"/>
    </row>
    <row r="53" spans="2:14" ht="12.95" customHeight="1" x14ac:dyDescent="0.2">
      <c r="B53" s="24" t="s">
        <v>54</v>
      </c>
      <c r="C53" s="19">
        <f t="shared" ref="C53:N53" si="10">SUM(C50:C52)</f>
        <v>100</v>
      </c>
      <c r="D53" s="19">
        <f t="shared" si="10"/>
        <v>100.00000000000001</v>
      </c>
      <c r="E53" s="19">
        <f t="shared" si="10"/>
        <v>100</v>
      </c>
      <c r="F53" s="19">
        <f t="shared" si="10"/>
        <v>0</v>
      </c>
      <c r="G53" s="19">
        <f t="shared" si="10"/>
        <v>0</v>
      </c>
      <c r="H53" s="19">
        <f t="shared" si="10"/>
        <v>0</v>
      </c>
      <c r="I53" s="19">
        <f t="shared" si="10"/>
        <v>0</v>
      </c>
      <c r="J53" s="19">
        <f t="shared" si="10"/>
        <v>0</v>
      </c>
      <c r="K53" s="19">
        <f t="shared" si="10"/>
        <v>0</v>
      </c>
      <c r="L53" s="19">
        <f t="shared" si="10"/>
        <v>0</v>
      </c>
      <c r="M53" s="19">
        <f t="shared" si="10"/>
        <v>0</v>
      </c>
      <c r="N53" s="19">
        <f t="shared" si="10"/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Chart 2026</vt:lpstr>
      <vt:lpstr>January 2026</vt:lpstr>
      <vt:lpstr>February 2026</vt:lpstr>
      <vt:lpstr>March 2026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2026-04-24T08:38:34Z</dcterms:modified>
</cp:coreProperties>
</file>