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hnb.local\hnb\Users06$\acrnogor\Desktop\"/>
    </mc:Choice>
  </mc:AlternateContent>
  <xr:revisionPtr revIDLastSave="0" documentId="8_{6F6D96F1-AC5B-42D1-A84F-9E22897F161E}" xr6:coauthVersionLast="47" xr6:coauthVersionMax="47" xr10:uidLastSave="{00000000-0000-0000-0000-000000000000}"/>
  <bookViews>
    <workbookView xWindow="-108" yWindow="-108" windowWidth="23256" windowHeight="12576" tabRatio="909" activeTab="2" xr2:uid="{00000000-000D-0000-FFFF-FFFF00000000}"/>
  </bookViews>
  <sheets>
    <sheet name="0 Naslovnica" sheetId="1" r:id="rId1"/>
    <sheet name="1A Pokazatelji" sheetId="2" r:id="rId2"/>
    <sheet name="1B Pokazatelji" sheetId="12" r:id="rId3"/>
    <sheet name="2 Ključne funkcije" sheetId="8" r:id="rId4"/>
    <sheet name="3 Temeljne poslovne linije" sheetId="7" r:id="rId5"/>
    <sheet name="4 Mjere oporavka" sheetId="3" r:id="rId6"/>
    <sheet name="5 Scenariji" sheetId="4" r:id="rId7"/>
    <sheet name="6 Ukupna mogućnost oporavka" sheetId="5" r:id="rId8"/>
    <sheet name="Adm" sheetId="10" state="hidden" r:id="rId9"/>
    <sheet name="KONTROLE" sheetId="13" state="hidden" r:id="rId10"/>
    <sheet name="REFERENCE" sheetId="14" state="hidden" r:id="rId11"/>
  </sheets>
  <externalReferences>
    <externalReference r:id="rId12"/>
    <externalReference r:id="rId13"/>
  </externalReferences>
  <definedNames>
    <definedName name="_xlnm.Print_Titles" localSheetId="1">'1A Pokazatelji'!$B:$M,'1A Pokazatelji'!$3:$4</definedName>
    <definedName name="_xlnm.Print_Titles" localSheetId="2">'1B Pokazatelji'!$3:$3</definedName>
    <definedName name="_xlnm.Print_Titles" localSheetId="5">'4 Mjere oporavka'!$A:$C</definedName>
    <definedName name="_xlnm.Print_Titles" localSheetId="6">'5 Scenariji'!$C:$D</definedName>
    <definedName name="_xlnm.Print_Titles" localSheetId="7">'6 Ukupna mogućnost oporavka'!$C:$D,'6 Ukupna mogućnost oporavka'!$3:$4</definedName>
    <definedName name="Likvidnost_od_središnje_banke">Adm!$F$32:$F$38</definedName>
    <definedName name="Makroekonomski_pokazatelji">Adm!$F$4:$F$10</definedName>
    <definedName name="Ostale_kategorije_mjera_oporavka">Adm!$K$32:$K$33</definedName>
    <definedName name="Ostale_kategorije_opcija_oporavka">Adm!$K$32:$K$32</definedName>
    <definedName name="Ostali_pokazatelji">Adm!$G$4:$G$4</definedName>
    <definedName name="Poboljšanje_likvidnosti_tržište">Adm!$G$32:$G$36</definedName>
    <definedName name="Poboljšanje_rizičnog_profila">Adm!$C$32:$C$37</definedName>
    <definedName name="_xlnm.Print_Area" localSheetId="2">'1B Pokazatelji'!$A$1:$E$163</definedName>
    <definedName name="Pokazatelji_kapitala">Adm!$A$4:$A$11</definedName>
    <definedName name="Pokazatelji_kvalitete_imovine">Adm!$D$4:$D$8</definedName>
    <definedName name="Pokazatelji_likvidnosti">Adm!$B$4:$B$10</definedName>
    <definedName name="Pokazatelji_profitabilnosti">Adm!$C$4:$C$8</definedName>
    <definedName name="Poslovne_mjere">Adm!$J$32:$J$36</definedName>
    <definedName name="Prikupljanje_kapitala">Adm!$A$32:$A$38</definedName>
    <definedName name="Prodaja_društava_kćeri">Adm!$D$32:$D$38</definedName>
    <definedName name="Prodaja_imovine">Adm!$B$32:$B$35</definedName>
    <definedName name="Smanjenje_troškova">Adm!$H$32:$H$37</definedName>
    <definedName name="Tržišni_pokazatelji">Adm!$E$4:$E$7</definedName>
    <definedName name="Units">[1]!TUnits[Units]</definedName>
    <definedName name="Upravljanje_obvezama">Adm!$E$32:$E$34</definedName>
    <definedName name="Zadržavanje_zarade">Adm!$I$32:$I$34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4" l="1"/>
  <c r="V9" i="4"/>
  <c r="V10" i="4"/>
  <c r="V11" i="4"/>
  <c r="V12" i="4"/>
  <c r="V13" i="4"/>
  <c r="V14" i="4"/>
  <c r="V15" i="4"/>
  <c r="V16" i="4"/>
  <c r="V7" i="4"/>
  <c r="U8" i="4"/>
  <c r="U9" i="4"/>
  <c r="U10" i="4"/>
  <c r="U11" i="4"/>
  <c r="U12" i="4"/>
  <c r="U13" i="4"/>
  <c r="U14" i="4"/>
  <c r="U15" i="4"/>
  <c r="U16" i="4"/>
  <c r="U7" i="4"/>
  <c r="T8" i="4"/>
  <c r="T9" i="4"/>
  <c r="T10" i="4"/>
  <c r="T11" i="4"/>
  <c r="T12" i="4"/>
  <c r="T13" i="4"/>
  <c r="T14" i="4"/>
  <c r="T15" i="4"/>
  <c r="T16" i="4"/>
  <c r="T7" i="4"/>
  <c r="R8" i="4"/>
  <c r="R9" i="4"/>
  <c r="R10" i="4"/>
  <c r="R11" i="4"/>
  <c r="R12" i="4"/>
  <c r="R13" i="4"/>
  <c r="R14" i="4"/>
  <c r="R15" i="4"/>
  <c r="R16" i="4"/>
  <c r="R7" i="4"/>
  <c r="P8" i="4"/>
  <c r="P9" i="4"/>
  <c r="P10" i="4"/>
  <c r="P11" i="4"/>
  <c r="P12" i="4"/>
  <c r="P13" i="4"/>
  <c r="P14" i="4"/>
  <c r="P15" i="4"/>
  <c r="P16" i="4"/>
  <c r="P7" i="4"/>
  <c r="O8" i="4"/>
  <c r="O9" i="4"/>
  <c r="O10" i="4"/>
  <c r="O11" i="4"/>
  <c r="O12" i="4"/>
  <c r="O13" i="4"/>
  <c r="O14" i="4"/>
  <c r="O15" i="4"/>
  <c r="O16" i="4"/>
  <c r="O7" i="4"/>
  <c r="L8" i="4"/>
  <c r="L9" i="4"/>
  <c r="L10" i="4"/>
  <c r="L11" i="4"/>
  <c r="L12" i="4"/>
  <c r="L13" i="4"/>
  <c r="L14" i="4"/>
  <c r="L15" i="4"/>
  <c r="L16" i="4"/>
  <c r="L7" i="4"/>
  <c r="H8" i="4"/>
  <c r="H9" i="4"/>
  <c r="H10" i="4"/>
  <c r="H11" i="4"/>
  <c r="H12" i="4"/>
  <c r="H13" i="4"/>
  <c r="H14" i="4"/>
  <c r="H15" i="4"/>
  <c r="H16" i="4"/>
  <c r="H7" i="4"/>
  <c r="BD5" i="4" l="1"/>
  <c r="BC5" i="4"/>
  <c r="AM5" i="4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6" i="5"/>
  <c r="D181" i="12"/>
  <c r="D182" i="12" s="1"/>
  <c r="D183" i="12" s="1"/>
  <c r="D184" i="12" s="1"/>
  <c r="D177" i="12"/>
  <c r="D178" i="12" s="1"/>
  <c r="D179" i="12" s="1"/>
  <c r="D180" i="12" s="1"/>
  <c r="D173" i="12"/>
  <c r="D174" i="12" s="1"/>
  <c r="D175" i="12" s="1"/>
  <c r="D176" i="12" s="1"/>
  <c r="D169" i="12"/>
  <c r="D170" i="12" s="1"/>
  <c r="D171" i="12" s="1"/>
  <c r="D172" i="12" s="1"/>
  <c r="D165" i="12"/>
  <c r="D166" i="12" s="1"/>
  <c r="D167" i="12" s="1"/>
  <c r="D168" i="12" s="1"/>
  <c r="D161" i="12"/>
  <c r="D162" i="12" s="1"/>
  <c r="D163" i="12" s="1"/>
  <c r="D164" i="12" s="1"/>
  <c r="D157" i="12"/>
  <c r="D158" i="12" s="1"/>
  <c r="D159" i="12" s="1"/>
  <c r="D160" i="12" s="1"/>
  <c r="D153" i="12"/>
  <c r="D154" i="12" s="1"/>
  <c r="D155" i="12" s="1"/>
  <c r="D156" i="12" s="1"/>
  <c r="D149" i="12"/>
  <c r="D150" i="12" s="1"/>
  <c r="D151" i="12" s="1"/>
  <c r="D152" i="12" s="1"/>
  <c r="D145" i="12"/>
  <c r="D146" i="12" s="1"/>
  <c r="D147" i="12" s="1"/>
  <c r="D148" i="12" s="1"/>
  <c r="D141" i="12"/>
  <c r="D142" i="12" s="1"/>
  <c r="D143" i="12" s="1"/>
  <c r="D144" i="12" s="1"/>
  <c r="D137" i="12"/>
  <c r="D138" i="12" s="1"/>
  <c r="D139" i="12" s="1"/>
  <c r="D140" i="12" s="1"/>
  <c r="D133" i="12"/>
  <c r="D134" i="12" s="1"/>
  <c r="D135" i="12" s="1"/>
  <c r="D136" i="12" s="1"/>
  <c r="D129" i="12"/>
  <c r="D130" i="12" s="1"/>
  <c r="D131" i="12" s="1"/>
  <c r="D132" i="12" s="1"/>
  <c r="D125" i="12"/>
  <c r="D126" i="12" s="1"/>
  <c r="D127" i="12" s="1"/>
  <c r="D128" i="12" s="1"/>
  <c r="D121" i="12"/>
  <c r="D122" i="12" s="1"/>
  <c r="D123" i="12" s="1"/>
  <c r="D124" i="12" s="1"/>
  <c r="D117" i="12"/>
  <c r="D118" i="12" s="1"/>
  <c r="D119" i="12" s="1"/>
  <c r="D120" i="12" s="1"/>
  <c r="D113" i="12"/>
  <c r="D114" i="12" s="1"/>
  <c r="D115" i="12" s="1"/>
  <c r="D116" i="12" s="1"/>
  <c r="D109" i="12"/>
  <c r="D110" i="12" s="1"/>
  <c r="D111" i="12" s="1"/>
  <c r="D112" i="12" s="1"/>
  <c r="D105" i="12"/>
  <c r="D106" i="12" s="1"/>
  <c r="D107" i="12" s="1"/>
  <c r="D108" i="12" s="1"/>
  <c r="D101" i="12"/>
  <c r="D102" i="12" s="1"/>
  <c r="D103" i="12" s="1"/>
  <c r="D104" i="12" s="1"/>
  <c r="D97" i="12"/>
  <c r="D98" i="12" s="1"/>
  <c r="D99" i="12" s="1"/>
  <c r="D100" i="12" s="1"/>
  <c r="D93" i="12"/>
  <c r="D94" i="12" s="1"/>
  <c r="D95" i="12" s="1"/>
  <c r="D96" i="12" s="1"/>
  <c r="D89" i="12"/>
  <c r="D90" i="12" s="1"/>
  <c r="D85" i="12"/>
  <c r="D86" i="12" s="1"/>
  <c r="D87" i="12" s="1"/>
  <c r="D88" i="12" s="1"/>
  <c r="D81" i="12"/>
  <c r="D82" i="12" s="1"/>
  <c r="D83" i="12" s="1"/>
  <c r="D84" i="12" s="1"/>
  <c r="D77" i="12"/>
  <c r="D78" i="12" s="1"/>
  <c r="D79" i="12" s="1"/>
  <c r="D80" i="12" s="1"/>
  <c r="D73" i="12"/>
  <c r="D74" i="12" s="1"/>
  <c r="D75" i="12" s="1"/>
  <c r="D76" i="12" s="1"/>
  <c r="D69" i="12"/>
  <c r="D70" i="12" s="1"/>
  <c r="D71" i="12" s="1"/>
  <c r="D72" i="12" s="1"/>
  <c r="D65" i="12"/>
  <c r="D66" i="12" s="1"/>
  <c r="D67" i="12" s="1"/>
  <c r="D68" i="12" s="1"/>
  <c r="D61" i="12"/>
  <c r="D62" i="12" s="1"/>
  <c r="D63" i="12" s="1"/>
  <c r="D64" i="12" s="1"/>
  <c r="D57" i="12"/>
  <c r="D58" i="12" s="1"/>
  <c r="D59" i="12" s="1"/>
  <c r="D60" i="12" s="1"/>
  <c r="D53" i="12"/>
  <c r="D54" i="12" s="1"/>
  <c r="D55" i="12" s="1"/>
  <c r="D56" i="12" s="1"/>
  <c r="D49" i="12"/>
  <c r="D50" i="12" s="1"/>
  <c r="D51" i="12" s="1"/>
  <c r="D52" i="12" s="1"/>
  <c r="D45" i="12"/>
  <c r="D46" i="12" s="1"/>
  <c r="D47" i="12" s="1"/>
  <c r="D48" i="12" s="1"/>
  <c r="D41" i="12"/>
  <c r="D42" i="12" s="1"/>
  <c r="D43" i="12" s="1"/>
  <c r="D44" i="12" s="1"/>
  <c r="D37" i="12"/>
  <c r="D38" i="12" s="1"/>
  <c r="D39" i="12" s="1"/>
  <c r="D40" i="12" s="1"/>
  <c r="D33" i="12"/>
  <c r="D34" i="12" s="1"/>
  <c r="D35" i="12" s="1"/>
  <c r="D36" i="12" s="1"/>
  <c r="D29" i="12"/>
  <c r="D30" i="12" s="1"/>
  <c r="D31" i="12" s="1"/>
  <c r="D32" i="12" s="1"/>
  <c r="D25" i="12"/>
  <c r="D26" i="12" s="1"/>
  <c r="D27" i="12" s="1"/>
  <c r="D28" i="12" s="1"/>
  <c r="D21" i="12"/>
  <c r="D22" i="12" s="1"/>
  <c r="D23" i="12" s="1"/>
  <c r="D24" i="12" s="1"/>
  <c r="D17" i="12"/>
  <c r="D18" i="12" s="1"/>
  <c r="D19" i="12" s="1"/>
  <c r="D20" i="12" s="1"/>
  <c r="D13" i="12"/>
  <c r="D14" i="12" s="1"/>
  <c r="D15" i="12" s="1"/>
  <c r="D16" i="12" s="1"/>
  <c r="D9" i="12"/>
  <c r="D10" i="12" s="1"/>
  <c r="D11" i="12" s="1"/>
  <c r="D12" i="12" s="1"/>
  <c r="D5" i="12"/>
  <c r="D6" i="12" s="1"/>
  <c r="D7" i="12" s="1"/>
  <c r="D8" i="12" s="1"/>
  <c r="D91" i="12" l="1"/>
  <c r="D92" i="12" s="1"/>
  <c r="B10" i="2" l="1"/>
  <c r="B11" i="2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9" i="2"/>
  <c r="D6" i="5"/>
  <c r="K7" i="5" l="1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6" i="5"/>
  <c r="H19" i="2" l="1"/>
  <c r="H20" i="2"/>
  <c r="A181" i="12"/>
  <c r="A177" i="12"/>
  <c r="A173" i="12"/>
  <c r="A169" i="12"/>
  <c r="A165" i="12"/>
  <c r="A161" i="12"/>
  <c r="A157" i="12"/>
  <c r="A153" i="12"/>
  <c r="A149" i="12"/>
  <c r="A145" i="12"/>
  <c r="A141" i="12"/>
  <c r="A137" i="12"/>
  <c r="A133" i="12"/>
  <c r="A129" i="12"/>
  <c r="A125" i="12"/>
  <c r="A121" i="12"/>
  <c r="B183" i="12"/>
  <c r="B184" i="12" s="1"/>
  <c r="B182" i="12"/>
  <c r="B178" i="12"/>
  <c r="B179" i="12" s="1"/>
  <c r="B180" i="12" s="1"/>
  <c r="B175" i="12"/>
  <c r="B176" i="12" s="1"/>
  <c r="B174" i="12"/>
  <c r="B170" i="12"/>
  <c r="B171" i="12" s="1"/>
  <c r="B172" i="12" s="1"/>
  <c r="B167" i="12"/>
  <c r="B168" i="12" s="1"/>
  <c r="B166" i="12"/>
  <c r="B162" i="12"/>
  <c r="B163" i="12" s="1"/>
  <c r="B164" i="12" s="1"/>
  <c r="B159" i="12"/>
  <c r="B160" i="12" s="1"/>
  <c r="B158" i="12"/>
  <c r="B154" i="12"/>
  <c r="B155" i="12" s="1"/>
  <c r="B156" i="12" s="1"/>
  <c r="B151" i="12"/>
  <c r="B152" i="12" s="1"/>
  <c r="B150" i="12"/>
  <c r="B146" i="12"/>
  <c r="B147" i="12" s="1"/>
  <c r="B148" i="12" s="1"/>
  <c r="B143" i="12"/>
  <c r="B144" i="12" s="1"/>
  <c r="B142" i="12"/>
  <c r="B138" i="12"/>
  <c r="B139" i="12" s="1"/>
  <c r="B140" i="12" s="1"/>
  <c r="B135" i="12"/>
  <c r="B136" i="12" s="1"/>
  <c r="B134" i="12"/>
  <c r="B130" i="12"/>
  <c r="B131" i="12" s="1"/>
  <c r="B132" i="12" s="1"/>
  <c r="B127" i="12"/>
  <c r="B128" i="12" s="1"/>
  <c r="B126" i="12"/>
  <c r="B122" i="12"/>
  <c r="B123" i="12" s="1"/>
  <c r="B124" i="12" s="1"/>
  <c r="A89" i="12" l="1"/>
  <c r="A97" i="12"/>
  <c r="A93" i="12"/>
  <c r="AQ5" i="4" l="1"/>
  <c r="AR5" i="4"/>
  <c r="AS5" i="4"/>
  <c r="AT5" i="4"/>
  <c r="AU5" i="4"/>
  <c r="AV5" i="4"/>
  <c r="AW5" i="4"/>
  <c r="AX5" i="4"/>
  <c r="AY5" i="4"/>
  <c r="AZ5" i="4"/>
  <c r="BA5" i="4"/>
  <c r="AP5" i="4"/>
  <c r="AG5" i="4"/>
  <c r="AH5" i="4"/>
  <c r="AI5" i="4"/>
  <c r="AJ5" i="4"/>
  <c r="Z5" i="4"/>
  <c r="AA5" i="4"/>
  <c r="AB5" i="4"/>
  <c r="AC5" i="4"/>
  <c r="AD5" i="4"/>
  <c r="AE5" i="4"/>
  <c r="AF5" i="4"/>
  <c r="Y5" i="4"/>
  <c r="D8" i="5" l="1"/>
  <c r="E8" i="5"/>
  <c r="AL5" i="4" l="1"/>
  <c r="AK5" i="4"/>
  <c r="BB5" i="4"/>
  <c r="H6" i="2" l="1"/>
  <c r="H14" i="2"/>
  <c r="A85" i="12" l="1"/>
  <c r="A81" i="12"/>
  <c r="A77" i="12"/>
  <c r="A73" i="12"/>
  <c r="A69" i="12"/>
  <c r="C65" i="12"/>
  <c r="C9" i="12"/>
  <c r="C13" i="12"/>
  <c r="C17" i="12"/>
  <c r="C21" i="12"/>
  <c r="C29" i="12"/>
  <c r="C37" i="12"/>
  <c r="C45" i="12"/>
  <c r="C53" i="12"/>
  <c r="C5" i="12"/>
  <c r="C57" i="12" l="1"/>
  <c r="C49" i="12"/>
  <c r="C41" i="12"/>
  <c r="C33" i="12"/>
  <c r="C25" i="12"/>
  <c r="C61" i="12"/>
  <c r="C69" i="12" l="1"/>
  <c r="C73" i="12" l="1"/>
  <c r="C77" i="12"/>
  <c r="C85" i="12" l="1"/>
  <c r="C81" i="12"/>
  <c r="C93" i="12" l="1"/>
  <c r="C89" i="12"/>
  <c r="A5" i="12" l="1"/>
  <c r="A9" i="12"/>
  <c r="A13" i="12"/>
  <c r="A17" i="12"/>
  <c r="A21" i="12"/>
  <c r="A25" i="12"/>
  <c r="A29" i="12"/>
  <c r="A33" i="12"/>
  <c r="A37" i="12"/>
  <c r="A41" i="12"/>
  <c r="A45" i="12"/>
  <c r="A49" i="12"/>
  <c r="A53" i="12"/>
  <c r="A57" i="12"/>
  <c r="A61" i="12"/>
  <c r="A65" i="12"/>
  <c r="A101" i="12"/>
  <c r="A105" i="12"/>
  <c r="A109" i="12"/>
  <c r="A113" i="12"/>
  <c r="A117" i="12"/>
  <c r="C101" i="12" l="1"/>
  <c r="C97" i="12"/>
  <c r="C105" i="12" l="1"/>
  <c r="H5" i="2"/>
  <c r="H7" i="2"/>
  <c r="H10" i="2"/>
  <c r="H11" i="2"/>
  <c r="H12" i="2"/>
  <c r="H13" i="2"/>
  <c r="H15" i="2"/>
  <c r="H16" i="2"/>
  <c r="H17" i="2"/>
  <c r="H18" i="2"/>
  <c r="C113" i="12" l="1"/>
  <c r="B118" i="12"/>
  <c r="B114" i="12"/>
  <c r="B110" i="12"/>
  <c r="B106" i="12"/>
  <c r="B102" i="12"/>
  <c r="B98" i="12"/>
  <c r="B94" i="12"/>
  <c r="B90" i="12"/>
  <c r="B86" i="12"/>
  <c r="B82" i="12"/>
  <c r="B78" i="12"/>
  <c r="B74" i="12"/>
  <c r="B70" i="12"/>
  <c r="B5" i="13"/>
  <c r="C145" i="12" l="1"/>
  <c r="C141" i="12"/>
  <c r="C129" i="12"/>
  <c r="C161" i="12"/>
  <c r="C169" i="12"/>
  <c r="C157" i="12"/>
  <c r="C125" i="12"/>
  <c r="C173" i="12"/>
  <c r="C133" i="12"/>
  <c r="C177" i="12"/>
  <c r="C137" i="12"/>
  <c r="C165" i="12"/>
  <c r="C149" i="12"/>
  <c r="C117" i="12"/>
  <c r="C181" i="12"/>
  <c r="C153" i="12"/>
  <c r="C121" i="12"/>
  <c r="C109" i="12"/>
  <c r="B66" i="12"/>
  <c r="Q3" i="4"/>
  <c r="B119" i="12"/>
  <c r="B115" i="12"/>
  <c r="B111" i="12"/>
  <c r="B107" i="12"/>
  <c r="B103" i="12"/>
  <c r="B99" i="12"/>
  <c r="B95" i="12"/>
  <c r="B91" i="12"/>
  <c r="B87" i="12"/>
  <c r="B83" i="12"/>
  <c r="B79" i="12"/>
  <c r="B75" i="12"/>
  <c r="B71" i="12"/>
  <c r="B6" i="13"/>
  <c r="B9" i="13"/>
  <c r="B67" i="12" l="1"/>
  <c r="B120" i="12"/>
  <c r="B116" i="12"/>
  <c r="B112" i="12"/>
  <c r="B108" i="12"/>
  <c r="B104" i="12"/>
  <c r="B100" i="12"/>
  <c r="B96" i="12"/>
  <c r="B92" i="12"/>
  <c r="B88" i="12"/>
  <c r="B84" i="12"/>
  <c r="B80" i="12"/>
  <c r="B76" i="12"/>
  <c r="B72" i="12"/>
  <c r="B68" i="12" l="1"/>
  <c r="B16" i="13" l="1"/>
  <c r="B15" i="13"/>
  <c r="B14" i="13"/>
  <c r="B13" i="13"/>
  <c r="B12" i="13"/>
  <c r="B11" i="13"/>
  <c r="B10" i="13"/>
  <c r="B8" i="13"/>
  <c r="B7" i="13"/>
  <c r="B4" i="13"/>
  <c r="B3" i="13"/>
  <c r="B2" i="13"/>
  <c r="F7" i="5" l="1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E7" i="5"/>
  <c r="E9" i="5"/>
  <c r="E10" i="5"/>
  <c r="E11" i="5"/>
  <c r="E12" i="5"/>
  <c r="E13" i="5"/>
  <c r="E14" i="5"/>
  <c r="E15" i="5"/>
  <c r="E16" i="5"/>
  <c r="E17" i="5"/>
  <c r="E18" i="5"/>
  <c r="E19" i="5"/>
  <c r="E20" i="5"/>
  <c r="D7" i="5"/>
  <c r="D9" i="5"/>
  <c r="D10" i="5"/>
  <c r="D11" i="5"/>
  <c r="D12" i="5"/>
  <c r="D13" i="5"/>
  <c r="D14" i="5"/>
  <c r="D15" i="5"/>
  <c r="D16" i="5"/>
  <c r="D17" i="5"/>
  <c r="D18" i="5"/>
  <c r="D19" i="5"/>
  <c r="D20" i="5"/>
  <c r="F6" i="5"/>
  <c r="E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Vedran Škegro</author>
    <author>Marija Cicvarić</author>
  </authors>
  <commentList>
    <comment ref="A5" authorId="0" shapeId="0" xr:uid="{00000000-0006-0000-0900-000001000000}">
      <text>
        <r>
          <rPr>
            <b/>
            <sz val="9"/>
            <color indexed="81"/>
            <rFont val="Segoe UI"/>
            <family val="2"/>
            <charset val="238"/>
          </rPr>
          <t>Vedran Škegro:</t>
        </r>
        <r>
          <rPr>
            <sz val="9"/>
            <color indexed="81"/>
            <rFont val="Segoe UI"/>
            <family val="2"/>
            <charset val="238"/>
          </rPr>
          <t xml:space="preserve">
za LEI kodove banaka iz lista Naslovnica, podatak ne smije biti prazan:
ERSTE           549300A2F46GR0UOM390
PBZ               549300ZHFZ4CSK7VS460  
ZABA             PRNXTNXHBI0TSY1V8P17 
RBA                529900I1UZV70CZRAU55
RBA SŠ           529900E0EHSXWGR77L14
OTP               5299005UJX6K7BQKV086 
ADDIKO       RG3IZJKPYQ4H6IQPIC08 
HPB               529900D5G4V6THXC5P79 
SBER              529900NGK4TXO1F8FR52.
</t>
        </r>
      </text>
    </comment>
    <comment ref="A6" authorId="1" shapeId="0" xr:uid="{00000000-0006-0000-0900-000002000000}">
      <text>
        <r>
          <rPr>
            <b/>
            <sz val="9"/>
            <color indexed="81"/>
            <rFont val="Segoe UI"/>
            <family val="2"/>
            <charset val="238"/>
          </rPr>
          <t>Marija Cicvarić:</t>
        </r>
        <r>
          <rPr>
            <sz val="9"/>
            <color indexed="81"/>
            <rFont val="Segoe UI"/>
            <family val="2"/>
            <charset val="238"/>
          </rPr>
          <t xml:space="preserve">
TLAC se iskazuje samo za GSII - polje mora biti prazno za sve KI.</t>
        </r>
      </text>
    </comment>
    <comment ref="A9" authorId="1" shapeId="0" xr:uid="{00000000-0006-0000-0900-000003000000}">
      <text>
        <r>
          <rPr>
            <b/>
            <sz val="9"/>
            <color indexed="81"/>
            <rFont val="Segoe UI"/>
            <family val="2"/>
            <charset val="238"/>
          </rPr>
          <t>Marija Cicvarić:</t>
        </r>
        <r>
          <rPr>
            <sz val="9"/>
            <color indexed="81"/>
            <rFont val="Segoe UI"/>
            <family val="2"/>
            <charset val="238"/>
          </rPr>
          <t xml:space="preserve">
Ako se izda mjera nekoj banci, onda ovu kontrolu treba ispraviti.</t>
        </r>
      </text>
    </comment>
  </commentList>
</comments>
</file>

<file path=xl/sharedStrings.xml><?xml version="1.0" encoding="utf-8"?>
<sst xmlns="http://schemas.openxmlformats.org/spreadsheetml/2006/main" count="714" uniqueCount="471">
  <si>
    <t>Naziv kreditne institucije</t>
  </si>
  <si>
    <t>LEI oznaka</t>
  </si>
  <si>
    <t>MREL</t>
  </si>
  <si>
    <t>LCR</t>
  </si>
  <si>
    <t>NSFR</t>
  </si>
  <si>
    <t>Vrsta pokazatelja</t>
  </si>
  <si>
    <t>HNB minimum</t>
  </si>
  <si>
    <t>Ostali pokazatelji</t>
  </si>
  <si>
    <t>CET1 stopa</t>
  </si>
  <si>
    <t>T1 stopa</t>
  </si>
  <si>
    <t>Omjer financijske poluge</t>
  </si>
  <si>
    <t>Stopa ukupnoga kapitala</t>
  </si>
  <si>
    <t>TLAC</t>
  </si>
  <si>
    <t>Adekvatnost internog kapitala</t>
  </si>
  <si>
    <t>Ostali pokazatelji kapitala</t>
  </si>
  <si>
    <t>Zamjena za HNB minimum</t>
  </si>
  <si>
    <t xml:space="preserve">Dostupna neopterećena imovina prihvatljiva za središnju banku </t>
  </si>
  <si>
    <t xml:space="preserve">Likvidnosna pozicija </t>
  </si>
  <si>
    <t>Omjer kredita i depozita</t>
  </si>
  <si>
    <t>Ostali pokazatelji likvidnosti</t>
  </si>
  <si>
    <t>ROA</t>
  </si>
  <si>
    <t>ROE</t>
  </si>
  <si>
    <t>Poseban zahtjev za likvidnost iz članka 225. ZOKI</t>
  </si>
  <si>
    <t>CIR (Cost to Income Ratio)</t>
  </si>
  <si>
    <t>Ostali pokazatelji profitabilnosti</t>
  </si>
  <si>
    <t>Utjecaj na poslovni model</t>
  </si>
  <si>
    <t>Vrsta scenarija</t>
  </si>
  <si>
    <t>Brzina odvijanja događaja u scenariju</t>
  </si>
  <si>
    <t>Scenarij utječe na</t>
  </si>
  <si>
    <t>Koeficijent pokrivenosti</t>
  </si>
  <si>
    <t>NPL udio</t>
  </si>
  <si>
    <t xml:space="preserve">Stopa rasta bruto neprihodujućih kredita </t>
  </si>
  <si>
    <t>B i C izvanbilančne obveze u ukupnim izvanbilančnim obvezama</t>
  </si>
  <si>
    <t>Ostali pokazatelji kvalitete imovine</t>
  </si>
  <si>
    <t xml:space="preserve">Rejting s negativnom ocjenom ili smanjenje rejtinga </t>
  </si>
  <si>
    <t>CDS premija</t>
  </si>
  <si>
    <t>Promjena cijene dionica</t>
  </si>
  <si>
    <t>Ostali tržišni pokazatelji</t>
  </si>
  <si>
    <t>Kvartalna promjena BDP-a</t>
  </si>
  <si>
    <t>Godišnja promjena BDP-a</t>
  </si>
  <si>
    <t>CDS države</t>
  </si>
  <si>
    <t>Rejting s negativnom ocjenom ili smanjenje rejtinga države</t>
  </si>
  <si>
    <t>Stopa nezaposlenosti</t>
  </si>
  <si>
    <t>Promjena tečaja</t>
  </si>
  <si>
    <t xml:space="preserve">Ostali makroekonomski pokazatelji </t>
  </si>
  <si>
    <t/>
  </si>
  <si>
    <t>Primjenjuje li KI ovaj pokazatelj</t>
  </si>
  <si>
    <t>Naziv pokazatelja</t>
  </si>
  <si>
    <t>Kategorija pokazatelja</t>
  </si>
  <si>
    <t>Mjerna jedinica</t>
  </si>
  <si>
    <t>Primjenjuje li KI propisanu definiciju pokazatelja</t>
  </si>
  <si>
    <t>Komentari</t>
  </si>
  <si>
    <t>Potkategorija pokazatelja</t>
  </si>
  <si>
    <t>Značajni gubitci s osnove operativnog rizika</t>
  </si>
  <si>
    <t xml:space="preserve">Ključne funkcije </t>
  </si>
  <si>
    <t>A. Primanje depozita</t>
  </si>
  <si>
    <t>Kućanstva</t>
  </si>
  <si>
    <t>Nefinancijska društva - MSP-ovi</t>
  </si>
  <si>
    <t>Nefinancijska društva - osim MSP-ova</t>
  </si>
  <si>
    <t>Opće države</t>
  </si>
  <si>
    <t>Ostali sektori</t>
  </si>
  <si>
    <t>B. Kreditiranje</t>
  </si>
  <si>
    <t>Kućanstva - kreditiranje kupnje stana ili kuće</t>
  </si>
  <si>
    <t>Kućanstva - ostalo kreditiranje</t>
  </si>
  <si>
    <t>C. Platne i gotovinske usluge, usluge namire, poravnanja i skrbništva</t>
  </si>
  <si>
    <t>Platne usluge koje se pružaju monetarnim financijskim institucijama</t>
  </si>
  <si>
    <t xml:space="preserve">Platne usluge koje se pružaju klijentima koji nisu monetarne financijske institucije </t>
  </si>
  <si>
    <t xml:space="preserve">Gotovinske usluge </t>
  </si>
  <si>
    <t>Usluge namire vrijednosnih papira</t>
  </si>
  <si>
    <t xml:space="preserve">Usluge poravnanja preko središnje druge ugovorne strane </t>
  </si>
  <si>
    <t xml:space="preserve">Usluge skrbništva </t>
  </si>
  <si>
    <t>D. Tržišta kapitala</t>
  </si>
  <si>
    <t xml:space="preserve">Izvedenice koje se drže radi trgovanja – OTC </t>
  </si>
  <si>
    <t xml:space="preserve">Izvedenice koje se drže radi trgovanja – osim OTC </t>
  </si>
  <si>
    <t>Primarna tržišta / usluge provedbe ponude odnosno prodaje financijskih instrumenta uz obvezu otkupa</t>
  </si>
  <si>
    <t>Ostale usluge</t>
  </si>
  <si>
    <t>E. Veliki izvori financiranja</t>
  </si>
  <si>
    <t>Pozajmljivanje</t>
  </si>
  <si>
    <t xml:space="preserve">Izvedenice (imovina) </t>
  </si>
  <si>
    <t xml:space="preserve">Kreditiranje </t>
  </si>
  <si>
    <t>Izvedenice (obveze)</t>
  </si>
  <si>
    <t>Ostale vrste proizvoda</t>
  </si>
  <si>
    <t>Ključne funkcije</t>
  </si>
  <si>
    <t>DA</t>
  </si>
  <si>
    <t xml:space="preserve">Ostali sektori </t>
  </si>
  <si>
    <t>Temeljne poslovne linije</t>
  </si>
  <si>
    <t>Obrazloženje zašto se poslovna linija smatra temeljnom</t>
  </si>
  <si>
    <t>A</t>
  </si>
  <si>
    <t>B</t>
  </si>
  <si>
    <t>C</t>
  </si>
  <si>
    <t>D</t>
  </si>
  <si>
    <t>E</t>
  </si>
  <si>
    <t>F</t>
  </si>
  <si>
    <t>Naziv scenarija</t>
  </si>
  <si>
    <t>I</t>
  </si>
  <si>
    <t>G</t>
  </si>
  <si>
    <t>H</t>
  </si>
  <si>
    <t>J</t>
  </si>
  <si>
    <t xml:space="preserve">Ključne funkcije označiti sa "DA" u padajućem izborniku </t>
  </si>
  <si>
    <t>Stresni scenariji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</si>
  <si>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</si>
  <si>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</si>
  <si>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</si>
  <si>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</si>
  <si>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</si>
  <si>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</si>
  <si>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</si>
  <si>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</si>
  <si>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</si>
  <si>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</si>
  <si>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</si>
  <si>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</si>
  <si>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</si>
  <si>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</si>
  <si>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</si>
  <si>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</si>
  <si>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</si>
  <si>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</si>
  <si>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</si>
  <si>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</si>
  <si>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</si>
  <si>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</si>
  <si>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</si>
  <si>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</si>
  <si>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</si>
  <si>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</si>
  <si>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O27</t>
  </si>
  <si>
    <t>O28</t>
  </si>
  <si>
    <t>O29</t>
  </si>
  <si>
    <t>O30</t>
  </si>
  <si>
    <t xml:space="preserve">Pokazatelji plana oporavka </t>
  </si>
  <si>
    <t>Ukupna mogućnost oporavka (ORC)</t>
  </si>
  <si>
    <t>Pokazatelji_kapitala</t>
  </si>
  <si>
    <t>Pokazatelji_likvidnosti</t>
  </si>
  <si>
    <t>Pokazatelji_profitabilnosti</t>
  </si>
  <si>
    <t>Pokazatelji_kvalitete_imovine</t>
  </si>
  <si>
    <t>Tržišni_pokazatelji</t>
  </si>
  <si>
    <t xml:space="preserve">Makroekonomski_pokazatelji </t>
  </si>
  <si>
    <t>Ostali_pokazatelji</t>
  </si>
  <si>
    <t>POKAZATELJI PLANA OPORAVKA</t>
  </si>
  <si>
    <t>Postotni bodovi</t>
  </si>
  <si>
    <t>Postotno povećanje</t>
  </si>
  <si>
    <t>Postotak</t>
  </si>
  <si>
    <t>Bazni bodovi</t>
  </si>
  <si>
    <t>Godišnja promjena</t>
  </si>
  <si>
    <t>Tromjesečna promjena</t>
  </si>
  <si>
    <t>Mjesečna promjena</t>
  </si>
  <si>
    <t>Tjedna promjena</t>
  </si>
  <si>
    <t>Dnevna promjena</t>
  </si>
  <si>
    <t>Dani</t>
  </si>
  <si>
    <t>Da/Ne</t>
  </si>
  <si>
    <t>Ostale jedinice mjerenja za kvantitativne pokazatelje</t>
  </si>
  <si>
    <t>Kvalitativni pokazatelj</t>
  </si>
  <si>
    <t>Ostalo</t>
  </si>
  <si>
    <t>Da_Ne</t>
  </si>
  <si>
    <t>Da</t>
  </si>
  <si>
    <t>Ne</t>
  </si>
  <si>
    <t>Prikupljanje_kapitala</t>
  </si>
  <si>
    <t>Prodaja_imovine</t>
  </si>
  <si>
    <t>Poboljšanje_rizičnog_profila</t>
  </si>
  <si>
    <t>Prodaja_društava_kćeri</t>
  </si>
  <si>
    <t>Upravljanje_obvezama</t>
  </si>
  <si>
    <t>Likvidnost_od_središnje_banke</t>
  </si>
  <si>
    <t>Smanjenje_troškova</t>
  </si>
  <si>
    <t>Zadržavanje_zarade</t>
  </si>
  <si>
    <t>Poslovne_mjere</t>
  </si>
  <si>
    <t>Povećanje CET 1 iz vanjskih izvora</t>
  </si>
  <si>
    <t>Povećanje CET 1 od strane matične KI / vlasnika</t>
  </si>
  <si>
    <t>Povećanje dodatnog osnovnog kapitala</t>
  </si>
  <si>
    <t>Povećanje Tier 2</t>
  </si>
  <si>
    <t>Konverzija Tier 2 u CET 1</t>
  </si>
  <si>
    <t xml:space="preserve">Produžavanje ročnosti Tier 2 </t>
  </si>
  <si>
    <t>Prodaja financijske imovine</t>
  </si>
  <si>
    <t>Prodaja nekretnina</t>
  </si>
  <si>
    <t>Prodaja ostale materijalne  imovine</t>
  </si>
  <si>
    <t>Smanjenje kreditiranja</t>
  </si>
  <si>
    <t>Kupnja kreditne zaštite</t>
  </si>
  <si>
    <t>Sekuritizacija</t>
  </si>
  <si>
    <t>Poboljšana naplata kolaterala</t>
  </si>
  <si>
    <t>Optimizacija kreditnih linija</t>
  </si>
  <si>
    <t>Prodaja društva kćeri koje je KI</t>
  </si>
  <si>
    <t>Prodaja društva kćeri koje nije KI</t>
  </si>
  <si>
    <t>Prodaja manjinskih udjela</t>
  </si>
  <si>
    <t>Prodaja poslovne linije</t>
  </si>
  <si>
    <t>Likvidnost od strane matične KI</t>
  </si>
  <si>
    <t>Likvidnost od strane povezanog društva koje nije matična KI</t>
  </si>
  <si>
    <t>Operacije na otvorenom tržištu - REPO</t>
  </si>
  <si>
    <t>Operacije na otvorenom tržištu - konačne transakcije</t>
  </si>
  <si>
    <t xml:space="preserve">Stalno raspoložive mogućnosti: prekonoćni kredit </t>
  </si>
  <si>
    <t>Izdavanje vrijednosnih papira</t>
  </si>
  <si>
    <t>REPO (prihvatljivi kolateral za HNB)</t>
  </si>
  <si>
    <t>REPO (nije prihvatljivi kolateral za HNB)</t>
  </si>
  <si>
    <t>Zaduživanje na međubankarskom tržištu</t>
  </si>
  <si>
    <t>Smanjenje administrativnih troškova</t>
  </si>
  <si>
    <t>Smanjenje broja djelatnika</t>
  </si>
  <si>
    <t>Smanjenje varijabilnih primitaka</t>
  </si>
  <si>
    <t>Smanjenje ostalih troškova vezano uz ljudske resurse</t>
  </si>
  <si>
    <t>Povećanje depozita - trgovačka društva</t>
  </si>
  <si>
    <t>Mjere za povećanje prihoda</t>
  </si>
  <si>
    <t>Ostale poslovne mjere</t>
  </si>
  <si>
    <t>Visok</t>
  </si>
  <si>
    <t>Specifičan za KI</t>
  </si>
  <si>
    <t>Sporo razvijajući</t>
  </si>
  <si>
    <t>Kapital</t>
  </si>
  <si>
    <t>Srednji</t>
  </si>
  <si>
    <t>Sistemski</t>
  </si>
  <si>
    <t>Brzo razvijajući</t>
  </si>
  <si>
    <t>Likvidnost</t>
  </si>
  <si>
    <t>Nizak</t>
  </si>
  <si>
    <t>Kombinirani</t>
  </si>
  <si>
    <t>Oboje (sporo i brzo razvijajući)</t>
  </si>
  <si>
    <t>Oboje (kapital i likvidnost)</t>
  </si>
  <si>
    <t>Smanjenje ulaganja</t>
  </si>
  <si>
    <t>Ograničenje isplate/neisplata dividendi dioničarima KI</t>
  </si>
  <si>
    <t>Neisplata kupona Tier 1/Tier 2</t>
  </si>
  <si>
    <t>STRESNI SCENARIJI</t>
  </si>
  <si>
    <t>KLJUČNE FUNKCIJE</t>
  </si>
  <si>
    <t>Povećanje depozita - stanovništvo</t>
  </si>
  <si>
    <t>Povećanje depozita - više portfelja</t>
  </si>
  <si>
    <t>Poboljšanje_likvidnosti_tržište</t>
  </si>
  <si>
    <t xml:space="preserve">Sekundarna tržišta / trgovanje (isključivo namijenjeno trgovanju) </t>
  </si>
  <si>
    <t>Referentni datum plana oporavka</t>
  </si>
  <si>
    <t>Razina izvještavanja (individualna ili konsolidirana)</t>
  </si>
  <si>
    <t>Dodatne informacije</t>
  </si>
  <si>
    <t>Razina pokretanja mjera plana oporavka</t>
  </si>
  <si>
    <t>Broj pokazatelja</t>
  </si>
  <si>
    <t>Referenca na regulatorno izvješćivanje</t>
  </si>
  <si>
    <t>Mjere oporavka</t>
  </si>
  <si>
    <t>Oznaka mjere oporavka</t>
  </si>
  <si>
    <t>Naziv mjere oporavka</t>
  </si>
  <si>
    <t>Kategorija mjere oporavka</t>
  </si>
  <si>
    <t>Potkategorija mjere oporavka</t>
  </si>
  <si>
    <t>MJERE OPORAVKA</t>
  </si>
  <si>
    <t>Ostale_kategorije_mjera_oporavka</t>
  </si>
  <si>
    <t>Ostale mjere upravljanja obvezama</t>
  </si>
  <si>
    <t>Ostale mjere zadržavanja zarade</t>
  </si>
  <si>
    <t>Ostale mjere prodaje imovine</t>
  </si>
  <si>
    <t>Ostale mjere pribavljanja likvidnosti od središnje banke</t>
  </si>
  <si>
    <t>Ostale mjere prodaja društava kćeri</t>
  </si>
  <si>
    <t>Ostale mjere poboljšanja likvidnosti na tržištu</t>
  </si>
  <si>
    <t>Ostale mjere poboljšanja rizičnog profila</t>
  </si>
  <si>
    <t>Ostale mjere smanjenja troškova</t>
  </si>
  <si>
    <t>Ostale mjere prikupljanja kapitala</t>
  </si>
  <si>
    <t>Datum</t>
  </si>
  <si>
    <t>Vrijednost pokazatelja</t>
  </si>
  <si>
    <t>Ostale mjere oporavka</t>
  </si>
  <si>
    <t>pozicija 00500010 u izvještaju C 03.00</t>
  </si>
  <si>
    <t>brojnik: pozicija 06700010 u izvještaju F 02.00
nazivnik: pozicija 03800010 u izvještaju F 01.01 (prosjek promatrane godine i godine koja joj je prethodila)</t>
  </si>
  <si>
    <t>pozicija 00100080 u izvještaju F 32.01, r0010 c080</t>
  </si>
  <si>
    <t>pozicija 02200040 u izvještaju C 84.00.a</t>
  </si>
  <si>
    <t>pozicija 00300010 u izvještaju C 76.00.a</t>
  </si>
  <si>
    <t>pozicija 03300010 u izvještaju C 47.00 (primjena definicije osnovnoga kapitala nakon potpunog uvođenja novih odredaba)
pozicija 03400010 u izvještaju C 47.00 (primjena definicije osnovnoga kapitala u prijelaznom razdoblju)</t>
  </si>
  <si>
    <t>brojnik: pozicija 06700010 u izvještaju F 02.00
nazivnik: pozicija 03000010 u izvještaju F 01.03 (prosjek promatrane godine i godine koja joj je prethodila)</t>
  </si>
  <si>
    <t>Polja pokazatelja: stopa redovnoga osnovnog kapitala u obrascu 1B ne smiju biti prazna.</t>
  </si>
  <si>
    <t>Polja pokazatelja: stopa ukupnoga kapitala u obrascu 1B ne smiju biti prazna.</t>
  </si>
  <si>
    <t>Polja pokazatelja: omjer financijske poluge u obrascu 1B ne smiju biti prazna.</t>
  </si>
  <si>
    <t>Polja pokazatelja: LCR u obrascu 1B ne smiju biti prazna.</t>
  </si>
  <si>
    <t>Polja pokazatelja: NSFR u obrascu 1B ne smiju biti prazna.</t>
  </si>
  <si>
    <t>Polja pokazatelja: poseban zahtjev za likvidnost iz članka 225. ZOKI u obrascu 1B moraju biti prazna.</t>
  </si>
  <si>
    <t>Polja pokazatelja: dostupna neopterećena imovina prihvatljiva za središnju banku i u obrascu 1B ne smiju biti prazna.</t>
  </si>
  <si>
    <t>Polja pokazatelja: likvidnosna pozicija u obrascu 1B ne smiju biti prazna.</t>
  </si>
  <si>
    <t>Polja pokazatelja: ROA u obrascu 1B ne smiju biti prazna.</t>
  </si>
  <si>
    <t>Polja pokazatelja: ROE u obrascu 1B ne smiju biti prazna.</t>
  </si>
  <si>
    <t>Polja pokazatelja: Značajni gubitci s osnove operativnog rizika u obrascu 1B ne smiju biti prazna.</t>
  </si>
  <si>
    <t>Polja pokazatelja: stopa rasta bruto neprihodujućih kredita u obrascu 1B ne smiju biti prazna.</t>
  </si>
  <si>
    <t>Polja pokazatelja: koeficijent pokrivenosti u obrascu 1B ne smiju biti prazna.</t>
  </si>
  <si>
    <t>pozicija 01000010 u izvještaju M 02.00</t>
  </si>
  <si>
    <t>Polja pokazatelja: TLAC u obrascu 1B mora biti prazan.</t>
  </si>
  <si>
    <t>Polja pokazatelja: MREL u obrascu 1B ne smije biti prazan za banke koje su obveznici izvješćivanja o MREL-u.</t>
  </si>
  <si>
    <t>Stupanj provedivosti mjere oporavka</t>
  </si>
  <si>
    <t xml:space="preserve"> - </t>
  </si>
  <si>
    <t>individualna</t>
  </si>
  <si>
    <t>konsolidirana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</si>
  <si>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</si>
  <si>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</si>
  <si>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</si>
  <si>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</si>
  <si>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</si>
  <si>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</si>
  <si>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</si>
  <si>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</si>
  <si>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</si>
  <si>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</si>
  <si>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</si>
  <si>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0010</t>
  </si>
  <si>
    <t>0020</t>
  </si>
  <si>
    <t>0030</t>
  </si>
  <si>
    <t>0040</t>
  </si>
  <si>
    <t>0050</t>
  </si>
  <si>
    <t>0060</t>
  </si>
  <si>
    <t>0070</t>
  </si>
  <si>
    <t>0080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</si>
  <si>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</si>
  <si>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</si>
  <si>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</si>
  <si>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</si>
  <si>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</si>
  <si>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</si>
  <si>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</si>
  <si>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</si>
  <si>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</si>
  <si>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</si>
  <si>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</si>
  <si>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</si>
  <si>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</si>
  <si>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</si>
  <si>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</si>
  <si>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0240</t>
  </si>
  <si>
    <t>0250</t>
  </si>
  <si>
    <t>0260</t>
  </si>
  <si>
    <t>0270</t>
  </si>
  <si>
    <t>0280</t>
  </si>
  <si>
    <t>0290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</si>
  <si>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</si>
  <si>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</si>
  <si>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</si>
  <si>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</si>
  <si>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</si>
  <si>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</si>
  <si>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</si>
  <si>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</si>
  <si>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</si>
  <si>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</si>
  <si>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</si>
  <si>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</si>
  <si>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</si>
  <si>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</si>
  <si>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</si>
  <si>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</si>
  <si>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</si>
  <si>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</si>
  <si>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</si>
  <si>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</si>
  <si>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</si>
  <si>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</si>
  <si>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</si>
  <si>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</si>
  <si>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</si>
  <si>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</si>
  <si>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</si>
  <si>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</si>
  <si>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</si>
  <si>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</si>
  <si>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</si>
  <si>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</si>
  <si>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</si>
  <si>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</si>
  <si>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</si>
  <si>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</si>
  <si>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</si>
  <si>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</si>
  <si>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</si>
  <si>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</si>
  <si>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</si>
  <si>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</si>
  <si>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pozicija 00100010 u izvještaju C 03.00</t>
  </si>
  <si>
    <t>0300</t>
  </si>
  <si>
    <t>0310</t>
  </si>
  <si>
    <t>0320</t>
  </si>
  <si>
    <t>O31</t>
  </si>
  <si>
    <t>O32</t>
  </si>
  <si>
    <t>O33</t>
  </si>
  <si>
    <t>O34</t>
  </si>
  <si>
    <t>O35</t>
  </si>
  <si>
    <t>O36</t>
  </si>
  <si>
    <t>O37</t>
  </si>
  <si>
    <t>O38</t>
  </si>
  <si>
    <t>O39</t>
  </si>
  <si>
    <t>O40</t>
  </si>
  <si>
    <t>O41</t>
  </si>
  <si>
    <t>O42</t>
  </si>
  <si>
    <t>O43</t>
  </si>
  <si>
    <t>O44</t>
  </si>
  <si>
    <t>O45</t>
  </si>
  <si>
    <t>O46</t>
  </si>
  <si>
    <t>O47</t>
  </si>
  <si>
    <t>O48</t>
  </si>
  <si>
    <t>O49</t>
  </si>
  <si>
    <t>O50</t>
  </si>
  <si>
    <t>O51</t>
  </si>
  <si>
    <t>O52</t>
  </si>
  <si>
    <t>O53</t>
  </si>
  <si>
    <t>O54</t>
  </si>
  <si>
    <t>O55</t>
  </si>
  <si>
    <t>O56</t>
  </si>
  <si>
    <t>O57</t>
  </si>
  <si>
    <t>O58</t>
  </si>
  <si>
    <t>O59</t>
  </si>
  <si>
    <t>O60</t>
  </si>
  <si>
    <t>Odgovor KI</t>
  </si>
  <si>
    <t xml:space="preserve">Kratak opis ključnih događaja </t>
  </si>
  <si>
    <t>Scenarij utječe na:</t>
  </si>
  <si>
    <t>Stopa redovnoga osnovnog kapitala</t>
  </si>
  <si>
    <t>Likvidnosna pozicija</t>
  </si>
  <si>
    <t>Stopa rasta bruto neprihodujućih kredita</t>
  </si>
  <si>
    <t>Dostupna neopterećena imovina prihvatljiva za središnju banku</t>
  </si>
  <si>
    <t>Vrijeme do točke skore propasti KI (u danima)</t>
  </si>
  <si>
    <t>Stopa osnovnoga kapitala (%)</t>
  </si>
  <si>
    <t>Stopa redovnoga osnovnog kapitala (%)</t>
  </si>
  <si>
    <t>Stopa ukupnoga kapitala (%)</t>
  </si>
  <si>
    <t>Vrijeme od pokretanja mjere oporavka do punoga učinka     
(u danima)</t>
  </si>
  <si>
    <t>NSFR (%)</t>
  </si>
  <si>
    <t>Omjer financijske poluge (%)</t>
  </si>
  <si>
    <t>LCR (%)</t>
  </si>
  <si>
    <t>Naziv prekoračenog pokazatelja</t>
  </si>
  <si>
    <t>Referencija na regulatorno izvješćivanje</t>
  </si>
  <si>
    <t>Razina ranog upozorenja</t>
  </si>
  <si>
    <t>Oznaka stresnog scenarija</t>
  </si>
  <si>
    <t>Osoba za kontakt u kreditnoj instituciji</t>
  </si>
  <si>
    <t>Broj telefona osobe za kontakt</t>
  </si>
  <si>
    <t>E-adresa osobe za kontakt u kreditnoj instituciji</t>
  </si>
  <si>
    <t>Referencija na PO</t>
  </si>
  <si>
    <t>Upisati referenciju na plan oporavka</t>
  </si>
  <si>
    <t>Razina (individualna/konsolidirana)</t>
  </si>
  <si>
    <t>Vrijednosti pokazatelja na početku scenarija
(minimalno popuniti za CET1, ukupni kapital, RWA,OFP, LCR i likvidnu imovinu visoke kvalitete)</t>
  </si>
  <si>
    <t>0330</t>
  </si>
  <si>
    <t>0340</t>
  </si>
  <si>
    <t>0350</t>
  </si>
  <si>
    <t>0360</t>
  </si>
  <si>
    <t>0370</t>
  </si>
  <si>
    <t>0380</t>
  </si>
  <si>
    <t>0390</t>
  </si>
  <si>
    <t>0400</t>
  </si>
  <si>
    <t>0410</t>
  </si>
  <si>
    <t>0420</t>
  </si>
  <si>
    <t>0430</t>
  </si>
  <si>
    <t>0440</t>
  </si>
  <si>
    <t>0450</t>
  </si>
  <si>
    <t>brojnik: (pozicije 00050060, 00700060, 01910060 i 02210060 u izvještaju F 18.00.a) razdoblja T - (pozicije 00050060, 00700060, 01910060 i 02210060 u izvještaju F 18.00.a) razdoblja T-1; (razlika promatranog razdoblja i istog razdoblja prethodne godine)
nazivnik: pozicije 00050060, 00700060, 01910060 i 02210060 u izvještaju F 18.00.a razdoblja T-1  (isto razdoblje prethodne godine)</t>
  </si>
  <si>
    <t>(u tisućama EUR)</t>
  </si>
  <si>
    <t>Iznos redovnoga osnovnog kapitala (u tis. EUR)</t>
  </si>
  <si>
    <t>Iznos osnovnoga kapitala (u tis. EUR)</t>
  </si>
  <si>
    <t>Iznos ukupnoga kapitala (u tis. EUR)</t>
  </si>
  <si>
    <t>RWA 
(u tis. EUR)</t>
  </si>
  <si>
    <t>Likvidna imovina visoke kvalitete (u tis. EUR)</t>
  </si>
  <si>
    <t>Dostupna neopterećena imovina prihvatljiva za središnju banku(u tis. EUR)   </t>
  </si>
  <si>
    <t>Iznos kapaciteta likvidnosne pokrivenosti (u tis. EUR) </t>
  </si>
  <si>
    <t>Vrijednost mjere oporavka
(u tis. EUR)</t>
  </si>
  <si>
    <t>Iznos redovnoga osnovnog kapitala 
(u tis. EUR)</t>
  </si>
  <si>
    <t>Iznos osnovnoga kapitala 
(u tis. EUR)</t>
  </si>
  <si>
    <t>Likvidna imovina visoke kvalitete 
(u tis. EUR)</t>
  </si>
  <si>
    <t>Dostupna neopterećena imovina prihvatljiva za središnju banku (u tis. EUR)   </t>
  </si>
  <si>
    <t>Dostupna neopterećena imovina prihvatljiva za središnju banku 
(u tis. EUR)   </t>
  </si>
  <si>
    <t>Iznos kapaciteta likvidnosne pokrivenosti 
(u tis. EUR) </t>
  </si>
  <si>
    <t>brojnik: pozicije 00050150, 00700150, 01910150 i 02210150 u izvještaju F 18.00.b
nazivnik: pozicije 00050060, 00700060, 01910060 i 02210060 u izvještaju F 18.00.a</t>
  </si>
  <si>
    <t>Primjenjuje li se mjera oporavka u fazi rane intervencije?</t>
  </si>
  <si>
    <t>Vrijeme od pokretanja mjere oporavka do punoga učinka (u danima)</t>
  </si>
  <si>
    <t xml:space="preserve">Vrijednosti pokazatelja u točki skore propasti kreditne institucije
(minimalno popuniti za CET1, ukupni kapital, RWA,OFP, LCR i likvidnu imovinu visoke kvalitete)
</t>
  </si>
  <si>
    <r>
      <t>Vrijeme od početka scenarija do pokretanja mjere oporavka (u danima)-</t>
    </r>
    <r>
      <rPr>
        <i/>
        <sz val="9"/>
        <color theme="0"/>
        <rFont val="Verdana"/>
        <family val="2"/>
        <charset val="238"/>
      </rPr>
      <t>od dana kada je uprava odlučila pokrenuti mjeru oporavka</t>
    </r>
  </si>
  <si>
    <t>MREL- TEM (ako je primjenjivo)</t>
  </si>
  <si>
    <t>Vrijednosti pokazatelja u trenutku aktivacije plana oporavka 
(minimalno popuniti za CET1, ukupni kapital, RWA,OFP, LCR i likvidnu imovinu visoke kvalitete)</t>
  </si>
  <si>
    <t>Standardizirani izvještaj o planu oporavka</t>
  </si>
  <si>
    <t>Datum dostave ovoga izvještaja HNB-u</t>
  </si>
  <si>
    <t>Sveukupni kapitalni zahtjev i zahtjevi iz stupa 2. na temelju smjernica zahtjevani na referentni datum plana oporavka</t>
  </si>
  <si>
    <t xml:space="preserve">03200010 u izvještaju M 01.00 </t>
  </si>
  <si>
    <t xml:space="preserve">03000010 u izvještaju M 01.00 </t>
  </si>
  <si>
    <t>MREL - TREA (ako je primjenjivo)</t>
  </si>
  <si>
    <t>Primjenjuje li se mjera oporavka u u izračunu ORC-a?</t>
  </si>
  <si>
    <t>Utjecaj primjene mjere oporavka na odabrane pokazatelje - samo za mjere oporavka koje se primjenjuju u izračunu ORC-a
(minimalno popuniti za CET1, ukupni kapital, RWA, OFP, LCR i likvidnu imovinu visoke kvalitete)</t>
  </si>
  <si>
    <t>MREL - TREA (%)</t>
  </si>
  <si>
    <t>MREL -TEM (%)</t>
  </si>
  <si>
    <t>MREL-TREA (%)</t>
  </si>
  <si>
    <t>MREL-TEM (%)</t>
  </si>
  <si>
    <t>135</t>
  </si>
  <si>
    <t>136</t>
  </si>
  <si>
    <t>137</t>
  </si>
  <si>
    <t>Utjecaj primjene mjere oporavka na odabrane pokazatelje /upisati razliku prije i nakon poduzimanja mjere oporavka u postotnim bodovima ili iznosu/
(minimalno popuniti stupce 091 - 100 za CET1, ukupni kapital, RWA, OFP, LCR i likvidnu imovinu visoke kvalitete)</t>
  </si>
  <si>
    <t>Vrijeme od početka stresnoga scenarija do trenutka prekoračenje vrijednosti pokazatelja u stupcu 104</t>
  </si>
  <si>
    <t>Stopa ukupnoga kapitalnog zahtjeva u okviru postupka nadzorne provjere i ocjene (SREP) zahtjevana na referentni datum plana oporavka</t>
  </si>
  <si>
    <t>MREL TREA  zahtijevan na referentni datum plana oporavka</t>
  </si>
  <si>
    <t>MREL TEM  zahtijevan na referentni datum plana oporavka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</si>
</sst>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Life L2"/>
      <family val="1"/>
      <charset val="238"/>
    </font>
    <font>
      <sz val="9"/>
      <color theme="1"/>
      <name val="Life L2"/>
      <family val="1"/>
      <charset val="238"/>
    </font>
    <font>
      <b/>
      <sz val="9"/>
      <color theme="0"/>
      <name val="Life L2"/>
      <family val="1"/>
      <charset val="238"/>
    </font>
    <font>
      <b/>
      <sz val="9"/>
      <color rgb="FFFF0000"/>
      <name val="Life L2"/>
      <family val="1"/>
      <charset val="238"/>
    </font>
    <font>
      <sz val="9"/>
      <color rgb="FFFF0000"/>
      <name val="Life L2"/>
      <family val="1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name val="Verdana"/>
      <family val="2"/>
      <charset val="238"/>
    </font>
    <font>
      <b/>
      <sz val="11"/>
      <color rgb="FFFF0000"/>
      <name val="Verdana"/>
      <family val="2"/>
      <charset val="238"/>
    </font>
    <font>
      <sz val="11"/>
      <color theme="1"/>
      <name val="Verdana"/>
      <family val="2"/>
      <charset val="238"/>
    </font>
    <font>
      <sz val="12"/>
      <color theme="0"/>
      <name val="Verdana"/>
      <family val="2"/>
      <charset val="238"/>
    </font>
    <font>
      <sz val="11"/>
      <color rgb="FFFF0000"/>
      <name val="Verdana"/>
      <family val="2"/>
      <charset val="238"/>
    </font>
    <font>
      <b/>
      <sz val="11"/>
      <color theme="0"/>
      <name val="Verdana"/>
      <family val="2"/>
      <charset val="238"/>
    </font>
    <font>
      <sz val="8"/>
      <name val="Verdana"/>
      <family val="2"/>
      <charset val="238"/>
    </font>
    <font>
      <sz val="11"/>
      <color theme="0"/>
      <name val="Verdana"/>
      <family val="2"/>
      <charset val="238"/>
    </font>
    <font>
      <b/>
      <sz val="12"/>
      <color theme="0"/>
      <name val="Verdana"/>
      <family val="2"/>
      <charset val="238"/>
    </font>
    <font>
      <sz val="9"/>
      <color theme="1"/>
      <name val="Verdana"/>
      <family val="2"/>
      <charset val="238"/>
    </font>
    <font>
      <sz val="9"/>
      <name val="Verdana"/>
      <family val="2"/>
      <charset val="238"/>
    </font>
    <font>
      <sz val="11"/>
      <name val="Verdana"/>
      <family val="2"/>
      <charset val="238"/>
    </font>
    <font>
      <sz val="11"/>
      <color theme="4" tint="-0.499984740745262"/>
      <name val="Verdana"/>
      <family val="2"/>
      <charset val="238"/>
    </font>
    <font>
      <b/>
      <sz val="10"/>
      <color theme="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rgb="FFFF0000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color theme="4" tint="-0.499984740745262"/>
      <name val="Verdana"/>
      <family val="2"/>
      <charset val="238"/>
    </font>
    <font>
      <sz val="10"/>
      <color theme="0"/>
      <name val="Verdana"/>
      <family val="2"/>
      <charset val="238"/>
    </font>
    <font>
      <sz val="9"/>
      <color theme="0"/>
      <name val="Verdana"/>
      <family val="2"/>
      <charset val="238"/>
    </font>
    <font>
      <sz val="10"/>
      <name val="Verdana"/>
      <family val="2"/>
      <charset val="238"/>
    </font>
    <font>
      <b/>
      <sz val="9"/>
      <name val="Verdana"/>
      <family val="2"/>
      <charset val="238"/>
    </font>
    <font>
      <sz val="8"/>
      <name val="Calibri"/>
      <family val="2"/>
      <charset val="238"/>
      <scheme val="minor"/>
    </font>
    <font>
      <i/>
      <sz val="11"/>
      <color rgb="FFFF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i/>
      <sz val="9"/>
      <color theme="0"/>
      <name val="Verdana"/>
      <family val="2"/>
      <charset val="238"/>
    </font>
    <font>
      <b/>
      <sz val="9"/>
      <color theme="0"/>
      <name val="Verdana"/>
      <family val="2"/>
      <charset val="238"/>
    </font>
    <font>
      <b/>
      <sz val="9"/>
      <color theme="1"/>
      <name val="Verdan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theme="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 style="dashed">
        <color auto="1"/>
      </top>
      <bottom style="thin">
        <color rgb="FFFF0000"/>
      </bottom>
      <diagonal/>
    </border>
    <border>
      <left/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rgb="FFFF0000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rgb="FFFF0000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 style="dashed">
        <color indexed="64"/>
      </right>
      <top style="thin">
        <color indexed="64"/>
      </top>
      <bottom style="thin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n">
        <color rgb="FFFF0000"/>
      </left>
      <right style="thick">
        <color rgb="FFFF0000"/>
      </right>
      <top/>
      <bottom style="thin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 style="medium">
        <color indexed="64"/>
      </left>
      <right style="thin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/>
      <diagonal/>
    </border>
    <border>
      <left style="thin">
        <color rgb="FFFF0000"/>
      </left>
      <right style="medium">
        <color rgb="FFFF0000"/>
      </right>
      <top style="medium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 style="thick">
        <color rgb="FFFF0000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9" fillId="0" borderId="0" applyFont="0" applyFill="0" applyBorder="0" applyAlignment="0" applyProtection="0"/>
  </cellStyleXfs>
  <cellXfs count="290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6" borderId="0" xfId="0" applyFont="1" applyFill="1" applyAlignment="1">
      <alignment horizontal="center" vertical="center" wrapText="1"/>
    </xf>
    <xf numFmtId="0" fontId="5" fillId="0" borderId="0" xfId="0" applyFont="1"/>
    <xf numFmtId="0" fontId="6" fillId="7" borderId="0" xfId="0" applyFont="1" applyFill="1" applyAlignment="1">
      <alignment wrapText="1"/>
    </xf>
    <xf numFmtId="10" fontId="4" fillId="6" borderId="0" xfId="0" applyNumberFormat="1" applyFont="1" applyFill="1" applyAlignment="1">
      <alignment horizontal="center" vertical="center" wrapText="1"/>
    </xf>
    <xf numFmtId="10" fontId="3" fillId="0" borderId="0" xfId="0" applyNumberFormat="1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Border="1" applyAlignment="1">
      <alignment vertical="center"/>
    </xf>
    <xf numFmtId="0" fontId="9" fillId="6" borderId="0" xfId="0" applyFont="1" applyFill="1"/>
    <xf numFmtId="0" fontId="10" fillId="0" borderId="0" xfId="0" applyFont="1" applyFill="1" applyAlignment="1"/>
    <xf numFmtId="0" fontId="11" fillId="0" borderId="0" xfId="0" applyFont="1" applyFill="1" applyAlignment="1"/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0" fontId="14" fillId="0" borderId="0" xfId="0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0" fontId="16" fillId="9" borderId="0" xfId="0" applyFont="1" applyFill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Fill="1"/>
    <xf numFmtId="14" fontId="12" fillId="0" borderId="0" xfId="0" applyNumberFormat="1" applyFont="1" applyFill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0" fontId="14" fillId="0" borderId="0" xfId="0" applyFont="1"/>
    <xf numFmtId="0" fontId="10" fillId="0" borderId="0" xfId="0" applyFont="1" applyAlignment="1">
      <alignment horizontal="center" vertical="center"/>
    </xf>
    <xf numFmtId="0" fontId="21" fillId="0" borderId="0" xfId="0" applyFont="1"/>
    <xf numFmtId="0" fontId="25" fillId="0" borderId="0" xfId="0" applyFont="1"/>
    <xf numFmtId="0" fontId="23" fillId="0" borderId="0" xfId="0" applyFont="1" applyFill="1" applyAlignment="1">
      <alignment wrapText="1"/>
    </xf>
    <xf numFmtId="0" fontId="26" fillId="0" borderId="0" xfId="0" applyFont="1" applyFill="1" applyAlignment="1">
      <alignment wrapText="1"/>
    </xf>
    <xf numFmtId="0" fontId="19" fillId="0" borderId="0" xfId="0" applyFont="1" applyFill="1"/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horizontal="justify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 applyFill="1" applyAlignment="1">
      <alignment horizontal="center"/>
    </xf>
    <xf numFmtId="0" fontId="15" fillId="6" borderId="0" xfId="0" applyFont="1" applyFill="1" applyAlignment="1"/>
    <xf numFmtId="0" fontId="13" fillId="6" borderId="0" xfId="0" applyFont="1" applyFill="1" applyAlignment="1"/>
    <xf numFmtId="0" fontId="30" fillId="0" borderId="0" xfId="0" applyFont="1"/>
    <xf numFmtId="0" fontId="12" fillId="6" borderId="0" xfId="0" applyFont="1" applyFill="1"/>
    <xf numFmtId="0" fontId="12" fillId="6" borderId="0" xfId="0" applyFont="1" applyFill="1" applyAlignment="1">
      <alignment horizontal="center"/>
    </xf>
    <xf numFmtId="0" fontId="14" fillId="6" borderId="0" xfId="0" applyFont="1" applyFill="1"/>
    <xf numFmtId="0" fontId="11" fillId="6" borderId="0" xfId="0" applyFont="1" applyFill="1" applyAlignment="1">
      <alignment horizontal="center"/>
    </xf>
    <xf numFmtId="0" fontId="18" fillId="6" borderId="0" xfId="0" applyFont="1" applyFill="1" applyAlignment="1"/>
    <xf numFmtId="0" fontId="13" fillId="6" borderId="0" xfId="0" applyFont="1" applyFill="1" applyAlignment="1">
      <alignment horizontal="center"/>
    </xf>
    <xf numFmtId="0" fontId="3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14" fontId="17" fillId="5" borderId="7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wrapText="1"/>
    </xf>
    <xf numFmtId="0" fontId="27" fillId="0" borderId="0" xfId="0" applyFont="1"/>
    <xf numFmtId="0" fontId="13" fillId="0" borderId="0" xfId="0" applyFont="1" applyFill="1" applyAlignment="1"/>
    <xf numFmtId="0" fontId="17" fillId="4" borderId="1" xfId="0" applyFont="1" applyFill="1" applyBorder="1" applyAlignment="1">
      <alignment horizontal="left" vertical="center" wrapText="1"/>
    </xf>
    <xf numFmtId="0" fontId="15" fillId="0" borderId="0" xfId="0" applyFont="1" applyFill="1" applyAlignment="1"/>
    <xf numFmtId="0" fontId="25" fillId="0" borderId="0" xfId="0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35" fillId="10" borderId="10" xfId="0" applyFont="1" applyFill="1" applyBorder="1" applyAlignment="1" applyProtection="1">
      <alignment vertical="center" wrapText="1"/>
      <protection locked="0"/>
    </xf>
    <xf numFmtId="0" fontId="35" fillId="10" borderId="13" xfId="0" applyFont="1" applyFill="1" applyBorder="1" applyAlignment="1" applyProtection="1">
      <alignment vertical="center" wrapText="1"/>
      <protection locked="0"/>
    </xf>
    <xf numFmtId="0" fontId="35" fillId="10" borderId="16" xfId="0" applyFont="1" applyFill="1" applyBorder="1" applyAlignment="1" applyProtection="1">
      <alignment vertical="center" wrapText="1"/>
      <protection locked="0"/>
    </xf>
    <xf numFmtId="0" fontId="16" fillId="8" borderId="18" xfId="1" quotePrefix="1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vertical="center" wrapText="1"/>
    </xf>
    <xf numFmtId="0" fontId="12" fillId="8" borderId="13" xfId="0" applyFont="1" applyFill="1" applyBorder="1" applyAlignment="1">
      <alignment vertical="center"/>
    </xf>
    <xf numFmtId="0" fontId="12" fillId="11" borderId="13" xfId="0" applyFont="1" applyFill="1" applyBorder="1" applyAlignment="1" applyProtection="1">
      <alignment vertical="center" wrapText="1"/>
      <protection locked="0"/>
    </xf>
    <xf numFmtId="0" fontId="21" fillId="10" borderId="13" xfId="0" applyFont="1" applyFill="1" applyBorder="1" applyAlignment="1" applyProtection="1">
      <alignment horizontal="center" vertical="center" wrapText="1"/>
      <protection locked="0"/>
    </xf>
    <xf numFmtId="0" fontId="12" fillId="8" borderId="13" xfId="0" applyFont="1" applyFill="1" applyBorder="1" applyAlignment="1">
      <alignment horizontal="justify" vertical="center"/>
    </xf>
    <xf numFmtId="0" fontId="12" fillId="8" borderId="13" xfId="0" applyFont="1" applyFill="1" applyBorder="1" applyAlignment="1">
      <alignment horizontal="left" vertical="center" wrapText="1"/>
    </xf>
    <xf numFmtId="0" fontId="21" fillId="10" borderId="13" xfId="0" applyFont="1" applyFill="1" applyBorder="1" applyAlignment="1" applyProtection="1">
      <alignment vertical="center" wrapText="1"/>
      <protection locked="0"/>
    </xf>
    <xf numFmtId="0" fontId="21" fillId="10" borderId="19" xfId="0" applyFont="1" applyFill="1" applyBorder="1" applyAlignment="1" applyProtection="1">
      <alignment horizontal="left" vertical="center" wrapText="1"/>
      <protection locked="0"/>
    </xf>
    <xf numFmtId="0" fontId="14" fillId="10" borderId="13" xfId="0" applyFont="1" applyFill="1" applyBorder="1" applyAlignment="1" applyProtection="1">
      <alignment vertical="center" wrapText="1"/>
      <protection locked="0"/>
    </xf>
    <xf numFmtId="0" fontId="12" fillId="8" borderId="18" xfId="0" applyFont="1" applyFill="1" applyBorder="1" applyAlignment="1">
      <alignment horizontal="center" vertical="center" wrapText="1"/>
    </xf>
    <xf numFmtId="14" fontId="20" fillId="8" borderId="13" xfId="0" applyNumberFormat="1" applyFont="1" applyFill="1" applyBorder="1" applyAlignment="1" applyProtection="1">
      <alignment horizontal="center" vertical="center"/>
    </xf>
    <xf numFmtId="10" fontId="35" fillId="10" borderId="19" xfId="0" applyNumberFormat="1" applyFont="1" applyFill="1" applyBorder="1" applyAlignment="1" applyProtection="1">
      <alignment horizontal="center"/>
      <protection locked="0"/>
    </xf>
    <xf numFmtId="0" fontId="35" fillId="10" borderId="19" xfId="0" applyFont="1" applyFill="1" applyBorder="1" applyAlignment="1" applyProtection="1">
      <alignment horizontal="center"/>
      <protection locked="0"/>
    </xf>
    <xf numFmtId="3" fontId="35" fillId="10" borderId="19" xfId="0" applyNumberFormat="1" applyFont="1" applyFill="1" applyBorder="1" applyAlignment="1" applyProtection="1">
      <alignment horizontal="center"/>
      <protection locked="0"/>
    </xf>
    <xf numFmtId="0" fontId="12" fillId="8" borderId="20" xfId="0" applyFont="1" applyFill="1" applyBorder="1" applyAlignment="1">
      <alignment horizontal="center" vertical="center" wrapText="1"/>
    </xf>
    <xf numFmtId="0" fontId="35" fillId="10" borderId="21" xfId="0" applyFont="1" applyFill="1" applyBorder="1" applyAlignment="1" applyProtection="1">
      <alignment horizontal="center"/>
      <protection locked="0"/>
    </xf>
    <xf numFmtId="0" fontId="10" fillId="0" borderId="23" xfId="0" applyFont="1" applyBorder="1" applyAlignment="1">
      <alignment horizontal="center" vertical="center"/>
    </xf>
    <xf numFmtId="0" fontId="21" fillId="10" borderId="14" xfId="0" applyFont="1" applyFill="1" applyBorder="1" applyAlignment="1" applyProtection="1">
      <alignment horizontal="center" vertical="center" wrapText="1"/>
      <protection locked="0"/>
    </xf>
    <xf numFmtId="0" fontId="21" fillId="10" borderId="11" xfId="0" applyFont="1" applyFill="1" applyBorder="1" applyAlignment="1" applyProtection="1">
      <alignment horizontal="center" vertical="center" wrapText="1"/>
      <protection locked="0"/>
    </xf>
    <xf numFmtId="0" fontId="21" fillId="10" borderId="24" xfId="0" applyFont="1" applyFill="1" applyBorder="1" applyAlignment="1" applyProtection="1">
      <alignment horizontal="center" vertical="center" wrapText="1"/>
      <protection locked="0"/>
    </xf>
    <xf numFmtId="0" fontId="20" fillId="12" borderId="13" xfId="0" applyFont="1" applyFill="1" applyBorder="1" applyAlignment="1" applyProtection="1">
      <alignment horizontal="center" vertical="center" wrapText="1"/>
    </xf>
    <xf numFmtId="0" fontId="20" fillId="12" borderId="16" xfId="0" applyFont="1" applyFill="1" applyBorder="1" applyAlignment="1" applyProtection="1">
      <alignment horizontal="center" vertical="center" wrapText="1"/>
    </xf>
    <xf numFmtId="0" fontId="21" fillId="10" borderId="16" xfId="0" applyFont="1" applyFill="1" applyBorder="1" applyAlignment="1" applyProtection="1">
      <alignment horizontal="center" vertical="center" wrapText="1"/>
      <protection locked="0"/>
    </xf>
    <xf numFmtId="0" fontId="12" fillId="8" borderId="28" xfId="0" applyFont="1" applyFill="1" applyBorder="1" applyAlignment="1">
      <alignment horizontal="center" vertical="center" wrapText="1"/>
    </xf>
    <xf numFmtId="14" fontId="19" fillId="8" borderId="10" xfId="0" applyNumberFormat="1" applyFont="1" applyFill="1" applyBorder="1" applyAlignment="1">
      <alignment horizontal="center"/>
    </xf>
    <xf numFmtId="10" fontId="35" fillId="10" borderId="29" xfId="0" applyNumberFormat="1" applyFont="1" applyFill="1" applyBorder="1" applyAlignment="1" applyProtection="1">
      <alignment horizontal="center"/>
      <protection locked="0"/>
    </xf>
    <xf numFmtId="0" fontId="16" fillId="8" borderId="30" xfId="1" quotePrefix="1" applyFont="1" applyFill="1" applyBorder="1" applyAlignment="1">
      <alignment horizontal="center" vertical="center" wrapText="1"/>
    </xf>
    <xf numFmtId="0" fontId="16" fillId="8" borderId="31" xfId="1" quotePrefix="1" applyFont="1" applyFill="1" applyBorder="1" applyAlignment="1">
      <alignment horizontal="center" vertical="center" wrapText="1"/>
    </xf>
    <xf numFmtId="0" fontId="16" fillId="8" borderId="32" xfId="1" quotePrefix="1" applyFont="1" applyFill="1" applyBorder="1" applyAlignment="1">
      <alignment horizontal="center" vertical="center" wrapText="1"/>
    </xf>
    <xf numFmtId="0" fontId="16" fillId="8" borderId="33" xfId="1" quotePrefix="1" applyFont="1" applyFill="1" applyBorder="1" applyAlignment="1">
      <alignment horizontal="center" vertical="center" wrapText="1"/>
    </xf>
    <xf numFmtId="0" fontId="16" fillId="8" borderId="27" xfId="1" quotePrefix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21" fillId="10" borderId="25" xfId="0" applyFont="1" applyFill="1" applyBorder="1" applyAlignment="1" applyProtection="1">
      <alignment vertical="center" wrapText="1"/>
      <protection locked="0"/>
    </xf>
    <xf numFmtId="0" fontId="21" fillId="10" borderId="26" xfId="0" applyFont="1" applyFill="1" applyBorder="1" applyAlignment="1" applyProtection="1">
      <alignment vertical="center" wrapText="1"/>
      <protection locked="0"/>
    </xf>
    <xf numFmtId="0" fontId="21" fillId="10" borderId="12" xfId="0" applyFont="1" applyFill="1" applyBorder="1" applyAlignment="1" applyProtection="1">
      <alignment vertical="center" wrapText="1"/>
      <protection locked="0"/>
    </xf>
    <xf numFmtId="0" fontId="21" fillId="10" borderId="14" xfId="0" applyFont="1" applyFill="1" applyBorder="1" applyAlignment="1" applyProtection="1">
      <alignment vertical="center" wrapText="1"/>
      <protection locked="0"/>
    </xf>
    <xf numFmtId="0" fontId="21" fillId="10" borderId="15" xfId="0" applyFont="1" applyFill="1" applyBorder="1" applyAlignment="1" applyProtection="1">
      <alignment vertical="center" wrapText="1"/>
      <protection locked="0"/>
    </xf>
    <xf numFmtId="0" fontId="21" fillId="10" borderId="17" xfId="0" applyFont="1" applyFill="1" applyBorder="1" applyAlignment="1" applyProtection="1">
      <alignment vertical="center" wrapText="1"/>
      <protection locked="0"/>
    </xf>
    <xf numFmtId="0" fontId="35" fillId="0" borderId="10" xfId="0" applyFont="1" applyBorder="1" applyAlignment="1">
      <alignment horizontal="center" vertical="center" wrapText="1"/>
    </xf>
    <xf numFmtId="0" fontId="35" fillId="10" borderId="11" xfId="0" applyFont="1" applyFill="1" applyBorder="1" applyAlignment="1" applyProtection="1">
      <alignment vertical="center" wrapText="1"/>
      <protection locked="0"/>
    </xf>
    <xf numFmtId="0" fontId="35" fillId="0" borderId="0" xfId="0" applyFont="1" applyAlignment="1">
      <alignment vertical="center" wrapText="1"/>
    </xf>
    <xf numFmtId="0" fontId="35" fillId="0" borderId="12" xfId="0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 wrapText="1"/>
    </xf>
    <xf numFmtId="3" fontId="35" fillId="10" borderId="13" xfId="0" applyNumberFormat="1" applyFont="1" applyFill="1" applyBorder="1" applyAlignment="1" applyProtection="1">
      <alignment vertical="center" wrapText="1"/>
      <protection locked="0"/>
    </xf>
    <xf numFmtId="0" fontId="35" fillId="10" borderId="14" xfId="0" applyFont="1" applyFill="1" applyBorder="1" applyAlignment="1" applyProtection="1">
      <alignment vertical="center" wrapText="1"/>
      <protection locked="0"/>
    </xf>
    <xf numFmtId="0" fontId="35" fillId="0" borderId="15" xfId="0" applyFont="1" applyBorder="1" applyAlignment="1">
      <alignment vertical="center" wrapText="1"/>
    </xf>
    <xf numFmtId="0" fontId="35" fillId="0" borderId="16" xfId="0" applyFont="1" applyBorder="1" applyAlignment="1">
      <alignment horizontal="center" vertical="center" wrapText="1"/>
    </xf>
    <xf numFmtId="3" fontId="35" fillId="10" borderId="16" xfId="0" applyNumberFormat="1" applyFont="1" applyFill="1" applyBorder="1" applyAlignment="1" applyProtection="1">
      <alignment vertical="center" wrapText="1"/>
      <protection locked="0"/>
    </xf>
    <xf numFmtId="0" fontId="35" fillId="10" borderId="17" xfId="0" applyFont="1" applyFill="1" applyBorder="1" applyAlignment="1" applyProtection="1">
      <alignment vertical="center" wrapText="1"/>
      <protection locked="0"/>
    </xf>
    <xf numFmtId="0" fontId="35" fillId="0" borderId="9" xfId="0" applyFont="1" applyFill="1" applyBorder="1" applyAlignment="1">
      <alignment vertical="center" wrapText="1"/>
    </xf>
    <xf numFmtId="3" fontId="35" fillId="10" borderId="10" xfId="2" applyNumberFormat="1" applyFont="1" applyFill="1" applyBorder="1" applyAlignment="1" applyProtection="1">
      <alignment vertical="center" wrapText="1"/>
      <protection locked="0"/>
    </xf>
    <xf numFmtId="10" fontId="35" fillId="10" borderId="10" xfId="2" applyNumberFormat="1" applyFont="1" applyFill="1" applyBorder="1" applyAlignment="1" applyProtection="1">
      <alignment vertical="center" wrapText="1"/>
      <protection locked="0"/>
    </xf>
    <xf numFmtId="10" fontId="35" fillId="12" borderId="10" xfId="2" applyNumberFormat="1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10" borderId="16" xfId="0" applyFont="1" applyFill="1" applyBorder="1" applyAlignment="1" applyProtection="1">
      <alignment vertical="center" wrapText="1"/>
      <protection locked="0"/>
    </xf>
    <xf numFmtId="0" fontId="21" fillId="10" borderId="12" xfId="0" applyFont="1" applyFill="1" applyBorder="1" applyAlignment="1" applyProtection="1">
      <alignment horizontal="center" vertical="center" wrapText="1"/>
      <protection locked="0"/>
    </xf>
    <xf numFmtId="0" fontId="21" fillId="10" borderId="15" xfId="0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vertical="center" wrapText="1"/>
    </xf>
    <xf numFmtId="0" fontId="21" fillId="10" borderId="14" xfId="0" applyFont="1" applyFill="1" applyBorder="1" applyAlignment="1" applyProtection="1">
      <alignment horizontal="left" vertical="center" wrapText="1"/>
      <protection locked="0"/>
    </xf>
    <xf numFmtId="0" fontId="21" fillId="10" borderId="17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Alignment="1">
      <alignment wrapText="1"/>
    </xf>
    <xf numFmtId="0" fontId="25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10" fontId="35" fillId="12" borderId="9" xfId="2" applyNumberFormat="1" applyFont="1" applyFill="1" applyBorder="1" applyAlignment="1" applyProtection="1">
      <alignment vertical="center" wrapText="1"/>
    </xf>
    <xf numFmtId="0" fontId="33" fillId="4" borderId="34" xfId="0" applyFont="1" applyFill="1" applyBorder="1" applyAlignment="1">
      <alignment horizontal="center" vertical="center" wrapText="1"/>
    </xf>
    <xf numFmtId="0" fontId="35" fillId="10" borderId="35" xfId="0" applyFont="1" applyFill="1" applyBorder="1" applyAlignment="1" applyProtection="1">
      <alignment vertical="center" wrapText="1"/>
      <protection locked="0"/>
    </xf>
    <xf numFmtId="0" fontId="35" fillId="10" borderId="36" xfId="0" applyFont="1" applyFill="1" applyBorder="1" applyAlignment="1" applyProtection="1">
      <alignment vertical="center" wrapText="1"/>
      <protection locked="0"/>
    </xf>
    <xf numFmtId="0" fontId="35" fillId="10" borderId="37" xfId="0" applyFont="1" applyFill="1" applyBorder="1" applyAlignment="1" applyProtection="1">
      <alignment vertical="center" wrapText="1"/>
      <protection locked="0"/>
    </xf>
    <xf numFmtId="0" fontId="35" fillId="10" borderId="12" xfId="0" applyFont="1" applyFill="1" applyBorder="1" applyAlignment="1" applyProtection="1">
      <alignment vertical="center" wrapText="1"/>
      <protection locked="0"/>
    </xf>
    <xf numFmtId="0" fontId="35" fillId="10" borderId="15" xfId="0" applyFont="1" applyFill="1" applyBorder="1" applyAlignment="1" applyProtection="1">
      <alignment vertical="center" wrapText="1"/>
      <protection locked="0"/>
    </xf>
    <xf numFmtId="0" fontId="35" fillId="10" borderId="23" xfId="0" applyFont="1" applyFill="1" applyBorder="1" applyAlignment="1" applyProtection="1">
      <alignment vertical="center" wrapText="1"/>
      <protection locked="0"/>
    </xf>
    <xf numFmtId="0" fontId="35" fillId="10" borderId="38" xfId="0" applyFont="1" applyFill="1" applyBorder="1" applyAlignment="1" applyProtection="1">
      <alignment vertical="center" wrapText="1"/>
      <protection locked="0"/>
    </xf>
    <xf numFmtId="0" fontId="35" fillId="10" borderId="39" xfId="0" applyFont="1" applyFill="1" applyBorder="1" applyAlignment="1" applyProtection="1">
      <alignment vertical="center" wrapText="1"/>
      <protection locked="0"/>
    </xf>
    <xf numFmtId="0" fontId="19" fillId="8" borderId="13" xfId="0" applyFont="1" applyFill="1" applyBorder="1" applyAlignment="1">
      <alignment vertical="center" wrapText="1" shrinkToFit="1"/>
    </xf>
    <xf numFmtId="0" fontId="11" fillId="6" borderId="0" xfId="0" applyFont="1" applyFill="1" applyAlignment="1" applyProtection="1">
      <alignment horizontal="center"/>
      <protection locked="0"/>
    </xf>
    <xf numFmtId="10" fontId="35" fillId="10" borderId="13" xfId="2" applyNumberFormat="1" applyFont="1" applyFill="1" applyBorder="1" applyAlignment="1" applyProtection="1">
      <alignment vertical="center" wrapText="1"/>
      <protection locked="0"/>
    </xf>
    <xf numFmtId="10" fontId="35" fillId="10" borderId="16" xfId="2" applyNumberFormat="1" applyFont="1" applyFill="1" applyBorder="1" applyAlignment="1" applyProtection="1">
      <alignment vertical="center" wrapText="1"/>
      <protection locked="0"/>
    </xf>
    <xf numFmtId="0" fontId="33" fillId="4" borderId="40" xfId="0" applyFont="1" applyFill="1" applyBorder="1" applyAlignment="1">
      <alignment horizontal="left" vertical="center" wrapText="1"/>
    </xf>
    <xf numFmtId="0" fontId="33" fillId="4" borderId="0" xfId="0" applyFont="1" applyFill="1" applyBorder="1" applyAlignment="1">
      <alignment vertical="center" wrapText="1"/>
    </xf>
    <xf numFmtId="0" fontId="34" fillId="4" borderId="0" xfId="0" applyFont="1" applyFill="1" applyBorder="1" applyAlignment="1">
      <alignment vertical="center" wrapText="1"/>
    </xf>
    <xf numFmtId="0" fontId="33" fillId="4" borderId="0" xfId="0" applyFont="1" applyFill="1" applyBorder="1" applyAlignment="1">
      <alignment horizontal="center" vertical="center" wrapText="1"/>
    </xf>
    <xf numFmtId="3" fontId="33" fillId="4" borderId="34" xfId="0" applyNumberFormat="1" applyFont="1" applyFill="1" applyBorder="1" applyAlignment="1">
      <alignment horizontal="center" vertical="center" wrapText="1"/>
    </xf>
    <xf numFmtId="0" fontId="16" fillId="8" borderId="42" xfId="1" quotePrefix="1" applyFont="1" applyFill="1" applyBorder="1" applyAlignment="1">
      <alignment horizontal="center" vertical="center" wrapText="1"/>
    </xf>
    <xf numFmtId="0" fontId="34" fillId="4" borderId="0" xfId="0" applyFont="1" applyFill="1" applyBorder="1" applyAlignment="1">
      <alignment horizontal="left" vertical="center" wrapText="1"/>
    </xf>
    <xf numFmtId="0" fontId="34" fillId="4" borderId="0" xfId="0" applyFont="1" applyFill="1" applyBorder="1" applyAlignment="1">
      <alignment horizontal="center" vertical="center" wrapText="1"/>
    </xf>
    <xf numFmtId="0" fontId="34" fillId="4" borderId="34" xfId="0" applyFont="1" applyFill="1" applyBorder="1" applyAlignment="1">
      <alignment vertical="center" wrapText="1"/>
    </xf>
    <xf numFmtId="0" fontId="34" fillId="4" borderId="34" xfId="0" applyFont="1" applyFill="1" applyBorder="1" applyAlignment="1">
      <alignment horizontal="center" vertical="center" wrapText="1"/>
    </xf>
    <xf numFmtId="0" fontId="35" fillId="10" borderId="9" xfId="0" applyFont="1" applyFill="1" applyBorder="1" applyAlignment="1" applyProtection="1">
      <alignment vertical="center" wrapText="1"/>
      <protection locked="0"/>
    </xf>
    <xf numFmtId="0" fontId="16" fillId="8" borderId="43" xfId="1" quotePrefix="1" applyFont="1" applyFill="1" applyBorder="1" applyAlignment="1">
      <alignment horizontal="center" vertical="center" wrapText="1"/>
    </xf>
    <xf numFmtId="0" fontId="16" fillId="8" borderId="44" xfId="1" quotePrefix="1" applyFont="1" applyFill="1" applyBorder="1" applyAlignment="1">
      <alignment horizontal="center" vertical="center" wrapText="1"/>
    </xf>
    <xf numFmtId="0" fontId="16" fillId="8" borderId="45" xfId="1" quotePrefix="1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vertical="center" wrapText="1"/>
    </xf>
    <xf numFmtId="0" fontId="21" fillId="10" borderId="9" xfId="0" applyFont="1" applyFill="1" applyBorder="1" applyAlignment="1" applyProtection="1">
      <alignment horizontal="center" vertical="center" wrapText="1"/>
      <protection locked="0"/>
    </xf>
    <xf numFmtId="0" fontId="21" fillId="10" borderId="10" xfId="0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</xf>
    <xf numFmtId="0" fontId="21" fillId="10" borderId="10" xfId="0" applyFont="1" applyFill="1" applyBorder="1" applyAlignment="1" applyProtection="1">
      <alignment vertical="center" wrapText="1"/>
      <protection locked="0"/>
    </xf>
    <xf numFmtId="0" fontId="21" fillId="10" borderId="11" xfId="0" applyFont="1" applyFill="1" applyBorder="1" applyAlignment="1" applyProtection="1">
      <alignment vertical="center" wrapText="1"/>
      <protection locked="0"/>
    </xf>
    <xf numFmtId="0" fontId="16" fillId="8" borderId="46" xfId="1" quotePrefix="1" applyFont="1" applyFill="1" applyBorder="1" applyAlignment="1">
      <alignment horizontal="center" vertical="center" wrapText="1"/>
    </xf>
    <xf numFmtId="0" fontId="16" fillId="8" borderId="47" xfId="1" quotePrefix="1" applyFont="1" applyFill="1" applyBorder="1" applyAlignment="1">
      <alignment horizontal="center" vertical="center" wrapText="1"/>
    </xf>
    <xf numFmtId="0" fontId="16" fillId="8" borderId="48" xfId="1" quotePrefix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vertical="center" wrapText="1"/>
    </xf>
    <xf numFmtId="0" fontId="12" fillId="8" borderId="10" xfId="0" applyFont="1" applyFill="1" applyBorder="1" applyAlignment="1">
      <alignment vertical="center"/>
    </xf>
    <xf numFmtId="0" fontId="12" fillId="11" borderId="10" xfId="0" applyFont="1" applyFill="1" applyBorder="1" applyAlignment="1" applyProtection="1">
      <alignment vertical="center" wrapText="1"/>
      <protection locked="0"/>
    </xf>
    <xf numFmtId="0" fontId="19" fillId="8" borderId="10" xfId="0" applyFont="1" applyFill="1" applyBorder="1" applyAlignment="1">
      <alignment vertical="center" wrapText="1" shrinkToFit="1"/>
    </xf>
    <xf numFmtId="0" fontId="21" fillId="10" borderId="29" xfId="0" applyFont="1" applyFill="1" applyBorder="1" applyAlignment="1" applyProtection="1">
      <alignment horizontal="left" vertical="center" wrapText="1"/>
      <protection locked="0"/>
    </xf>
    <xf numFmtId="0" fontId="16" fillId="8" borderId="49" xfId="1" quotePrefix="1" applyFont="1" applyFill="1" applyBorder="1" applyAlignment="1">
      <alignment horizontal="center" vertical="center" wrapText="1"/>
    </xf>
    <xf numFmtId="0" fontId="16" fillId="8" borderId="50" xfId="1" quotePrefix="1" applyFont="1" applyFill="1" applyBorder="1" applyAlignment="1">
      <alignment horizontal="center" vertical="center" wrapText="1"/>
    </xf>
    <xf numFmtId="0" fontId="16" fillId="8" borderId="51" xfId="1" quotePrefix="1" applyFont="1" applyFill="1" applyBorder="1" applyAlignment="1">
      <alignment horizontal="center" vertical="center" wrapText="1"/>
    </xf>
    <xf numFmtId="3" fontId="35" fillId="12" borderId="10" xfId="2" applyNumberFormat="1" applyFont="1" applyFill="1" applyBorder="1" applyAlignment="1">
      <alignment vertical="center" wrapText="1"/>
    </xf>
    <xf numFmtId="0" fontId="14" fillId="6" borderId="0" xfId="0" applyFont="1" applyFill="1" applyAlignment="1">
      <alignment horizontal="center"/>
    </xf>
    <xf numFmtId="14" fontId="36" fillId="0" borderId="0" xfId="0" applyNumberFormat="1" applyFont="1"/>
    <xf numFmtId="0" fontId="34" fillId="4" borderId="40" xfId="0" applyFont="1" applyFill="1" applyBorder="1" applyAlignment="1">
      <alignment horizontal="left" vertical="center" wrapText="1"/>
    </xf>
    <xf numFmtId="10" fontId="35" fillId="10" borderId="53" xfId="2" applyNumberFormat="1" applyFont="1" applyFill="1" applyBorder="1" applyAlignment="1" applyProtection="1">
      <alignment vertical="center" wrapText="1"/>
      <protection locked="0"/>
    </xf>
    <xf numFmtId="10" fontId="35" fillId="10" borderId="54" xfId="2" applyNumberFormat="1" applyFont="1" applyFill="1" applyBorder="1" applyAlignment="1" applyProtection="1">
      <alignment vertical="center" wrapText="1"/>
      <protection locked="0"/>
    </xf>
    <xf numFmtId="10" fontId="35" fillId="10" borderId="55" xfId="2" applyNumberFormat="1" applyFont="1" applyFill="1" applyBorder="1" applyAlignment="1" applyProtection="1">
      <alignment vertical="center" wrapText="1"/>
      <protection locked="0"/>
    </xf>
    <xf numFmtId="10" fontId="35" fillId="10" borderId="56" xfId="2" applyNumberFormat="1" applyFont="1" applyFill="1" applyBorder="1" applyAlignment="1" applyProtection="1">
      <alignment vertical="center" wrapText="1"/>
      <protection locked="0"/>
    </xf>
    <xf numFmtId="49" fontId="16" fillId="8" borderId="18" xfId="1" quotePrefix="1" applyNumberFormat="1" applyFont="1" applyFill="1" applyBorder="1" applyAlignment="1">
      <alignment horizontal="center" vertical="center" wrapText="1"/>
    </xf>
    <xf numFmtId="0" fontId="20" fillId="10" borderId="11" xfId="0" applyFont="1" applyFill="1" applyBorder="1" applyAlignment="1" applyProtection="1">
      <alignment horizontal="center" vertical="center" wrapText="1"/>
      <protection locked="0"/>
    </xf>
    <xf numFmtId="0" fontId="20" fillId="10" borderId="14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4" borderId="0" xfId="0" applyFont="1" applyFill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5" fillId="4" borderId="0" xfId="0" applyFont="1" applyFill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38" fillId="10" borderId="13" xfId="0" applyFont="1" applyFill="1" applyBorder="1" applyAlignment="1" applyProtection="1">
      <alignment vertical="center" wrapText="1"/>
      <protection locked="0"/>
    </xf>
    <xf numFmtId="9" fontId="35" fillId="10" borderId="19" xfId="0" applyNumberFormat="1" applyFont="1" applyFill="1" applyBorder="1" applyAlignment="1" applyProtection="1">
      <alignment horizontal="center"/>
      <protection locked="0"/>
    </xf>
    <xf numFmtId="0" fontId="33" fillId="0" borderId="0" xfId="0" applyFont="1" applyFill="1" applyAlignment="1">
      <alignment vertical="center" wrapText="1"/>
    </xf>
    <xf numFmtId="0" fontId="25" fillId="4" borderId="41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35" fillId="10" borderId="10" xfId="0" applyFont="1" applyFill="1" applyBorder="1" applyAlignment="1" applyProtection="1">
      <alignment horizontal="center" vertical="center" wrapText="1"/>
      <protection locked="0"/>
    </xf>
    <xf numFmtId="3" fontId="35" fillId="10" borderId="10" xfId="0" applyNumberFormat="1" applyFont="1" applyFill="1" applyBorder="1" applyAlignment="1" applyProtection="1">
      <alignment vertical="center" wrapText="1"/>
      <protection locked="0"/>
    </xf>
    <xf numFmtId="10" fontId="35" fillId="10" borderId="10" xfId="0" applyNumberFormat="1" applyFont="1" applyFill="1" applyBorder="1" applyAlignment="1" applyProtection="1">
      <alignment horizontal="center" vertical="center" wrapText="1"/>
      <protection locked="0"/>
    </xf>
    <xf numFmtId="10" fontId="35" fillId="10" borderId="10" xfId="0" applyNumberFormat="1" applyFont="1" applyFill="1" applyBorder="1" applyAlignment="1" applyProtection="1">
      <alignment vertical="center" wrapText="1"/>
      <protection locked="0"/>
    </xf>
    <xf numFmtId="0" fontId="35" fillId="10" borderId="13" xfId="0" applyFont="1" applyFill="1" applyBorder="1" applyAlignment="1" applyProtection="1">
      <alignment horizontal="center" vertical="center" wrapText="1"/>
      <protection locked="0"/>
    </xf>
    <xf numFmtId="10" fontId="35" fillId="10" borderId="13" xfId="0" applyNumberFormat="1" applyFont="1" applyFill="1" applyBorder="1" applyAlignment="1" applyProtection="1">
      <alignment horizontal="center" vertical="center" wrapText="1"/>
      <protection locked="0"/>
    </xf>
    <xf numFmtId="10" fontId="35" fillId="10" borderId="13" xfId="0" applyNumberFormat="1" applyFont="1" applyFill="1" applyBorder="1" applyAlignment="1" applyProtection="1">
      <alignment vertical="center" wrapText="1"/>
      <protection locked="0"/>
    </xf>
    <xf numFmtId="10" fontId="35" fillId="10" borderId="16" xfId="0" applyNumberFormat="1" applyFont="1" applyFill="1" applyBorder="1" applyAlignment="1" applyProtection="1">
      <alignment horizontal="center" vertical="center" wrapText="1"/>
      <protection locked="0"/>
    </xf>
    <xf numFmtId="0" fontId="35" fillId="10" borderId="16" xfId="0" applyFont="1" applyFill="1" applyBorder="1" applyAlignment="1" applyProtection="1">
      <alignment horizontal="center" vertical="center" wrapText="1"/>
      <protection locked="0"/>
    </xf>
    <xf numFmtId="10" fontId="35" fillId="10" borderId="16" xfId="0" applyNumberFormat="1" applyFont="1" applyFill="1" applyBorder="1" applyAlignment="1" applyProtection="1">
      <alignment vertical="center" wrapText="1"/>
      <protection locked="0"/>
    </xf>
    <xf numFmtId="0" fontId="25" fillId="0" borderId="0" xfId="0" applyFont="1" applyAlignment="1">
      <alignment horizontal="center" vertical="center"/>
    </xf>
    <xf numFmtId="3" fontId="25" fillId="0" borderId="0" xfId="0" applyNumberFormat="1" applyFont="1" applyAlignment="1">
      <alignment vertical="center"/>
    </xf>
    <xf numFmtId="0" fontId="21" fillId="0" borderId="0" xfId="0" applyFont="1" applyFill="1" applyAlignment="1"/>
    <xf numFmtId="0" fontId="36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3" fontId="25" fillId="0" borderId="0" xfId="0" applyNumberFormat="1" applyFont="1" applyFill="1" applyAlignment="1">
      <alignment vertical="center" wrapText="1"/>
    </xf>
    <xf numFmtId="0" fontId="15" fillId="0" borderId="0" xfId="0" applyFont="1" applyFill="1"/>
    <xf numFmtId="0" fontId="17" fillId="0" borderId="0" xfId="0" applyFont="1" applyFill="1"/>
    <xf numFmtId="0" fontId="16" fillId="0" borderId="0" xfId="0" applyFont="1" applyFill="1"/>
    <xf numFmtId="0" fontId="39" fillId="0" borderId="0" xfId="0" applyFont="1" applyAlignment="1">
      <alignment wrapText="1"/>
    </xf>
    <xf numFmtId="0" fontId="0" fillId="0" borderId="0" xfId="0" applyAlignment="1">
      <alignment wrapText="1"/>
    </xf>
    <xf numFmtId="10" fontId="21" fillId="10" borderId="13" xfId="0" applyNumberFormat="1" applyFont="1" applyFill="1" applyBorder="1" applyAlignment="1" applyProtection="1">
      <alignment horizontal="center" vertical="center" wrapText="1"/>
      <protection locked="0"/>
    </xf>
    <xf numFmtId="9" fontId="17" fillId="0" borderId="0" xfId="0" applyNumberFormat="1" applyFont="1"/>
    <xf numFmtId="0" fontId="21" fillId="13" borderId="13" xfId="0" applyFont="1" applyFill="1" applyBorder="1" applyAlignment="1" applyProtection="1">
      <alignment vertical="center" wrapText="1"/>
      <protection locked="0"/>
    </xf>
    <xf numFmtId="0" fontId="34" fillId="4" borderId="0" xfId="0" applyFont="1" applyFill="1" applyAlignment="1">
      <alignment horizontal="center" vertical="center" wrapText="1"/>
    </xf>
    <xf numFmtId="0" fontId="12" fillId="9" borderId="0" xfId="0" applyFont="1" applyFill="1"/>
    <xf numFmtId="0" fontId="16" fillId="2" borderId="57" xfId="1" quotePrefix="1" applyFont="1" applyFill="1" applyBorder="1" applyAlignment="1" applyProtection="1">
      <alignment horizontal="left" vertical="center" wrapText="1" indent="2"/>
    </xf>
    <xf numFmtId="0" fontId="16" fillId="2" borderId="58" xfId="1" quotePrefix="1" applyFont="1" applyFill="1" applyBorder="1" applyAlignment="1" applyProtection="1">
      <alignment horizontal="left" vertical="center" wrapText="1" indent="2"/>
    </xf>
    <xf numFmtId="0" fontId="12" fillId="13" borderId="13" xfId="0" applyFont="1" applyFill="1" applyBorder="1" applyAlignment="1">
      <alignment vertical="center" wrapText="1"/>
    </xf>
    <xf numFmtId="0" fontId="16" fillId="13" borderId="42" xfId="1" quotePrefix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wrapText="1"/>
    </xf>
    <xf numFmtId="0" fontId="42" fillId="0" borderId="0" xfId="0" applyFont="1" applyFill="1"/>
    <xf numFmtId="0" fontId="16" fillId="2" borderId="59" xfId="1" quotePrefix="1" applyFont="1" applyFill="1" applyBorder="1" applyAlignment="1" applyProtection="1">
      <alignment horizontal="left" vertical="center" wrapText="1" indent="2"/>
    </xf>
    <xf numFmtId="0" fontId="16" fillId="10" borderId="60" xfId="1" quotePrefix="1" applyFont="1" applyFill="1" applyBorder="1" applyAlignment="1" applyProtection="1">
      <alignment horizontal="left" vertical="center" indent="2"/>
      <protection locked="0"/>
    </xf>
    <xf numFmtId="0" fontId="16" fillId="2" borderId="61" xfId="1" quotePrefix="1" applyFont="1" applyFill="1" applyBorder="1" applyAlignment="1" applyProtection="1">
      <alignment horizontal="left" vertical="center" wrapText="1" indent="2"/>
    </xf>
    <xf numFmtId="0" fontId="16" fillId="10" borderId="62" xfId="1" quotePrefix="1" applyFont="1" applyFill="1" applyBorder="1" applyAlignment="1" applyProtection="1">
      <alignment horizontal="left" vertical="center" indent="2"/>
      <protection locked="0"/>
    </xf>
    <xf numFmtId="0" fontId="16" fillId="2" borderId="63" xfId="1" quotePrefix="1" applyFont="1" applyFill="1" applyBorder="1" applyAlignment="1" applyProtection="1">
      <alignment horizontal="left" vertical="center" indent="2"/>
    </xf>
    <xf numFmtId="0" fontId="16" fillId="10" borderId="64" xfId="1" quotePrefix="1" applyFont="1" applyFill="1" applyBorder="1" applyAlignment="1" applyProtection="1">
      <alignment horizontal="left" vertical="center" indent="2"/>
      <protection locked="0"/>
    </xf>
    <xf numFmtId="0" fontId="16" fillId="2" borderId="59" xfId="1" quotePrefix="1" applyFont="1" applyFill="1" applyBorder="1" applyAlignment="1" applyProtection="1">
      <alignment horizontal="left" vertical="center" indent="2"/>
    </xf>
    <xf numFmtId="0" fontId="16" fillId="10" borderId="60" xfId="1" quotePrefix="1" applyFont="1" applyFill="1" applyBorder="1" applyAlignment="1" applyProtection="1">
      <alignment horizontal="center" vertical="center"/>
      <protection locked="0"/>
    </xf>
    <xf numFmtId="0" fontId="16" fillId="2" borderId="61" xfId="1" quotePrefix="1" applyFont="1" applyFill="1" applyBorder="1" applyAlignment="1" applyProtection="1">
      <alignment horizontal="left" vertical="center" indent="2"/>
    </xf>
    <xf numFmtId="0" fontId="28" fillId="10" borderId="62" xfId="0" applyFont="1" applyFill="1" applyBorder="1" applyAlignment="1" applyProtection="1">
      <alignment horizontal="center" vertical="center" wrapText="1"/>
      <protection locked="0"/>
    </xf>
    <xf numFmtId="14" fontId="16" fillId="10" borderId="62" xfId="1" quotePrefix="1" applyNumberFormat="1" applyFont="1" applyFill="1" applyBorder="1" applyAlignment="1" applyProtection="1">
      <alignment horizontal="center" vertical="center" wrapText="1"/>
      <protection locked="0"/>
    </xf>
    <xf numFmtId="10" fontId="16" fillId="10" borderId="62" xfId="1" quotePrefix="1" applyNumberFormat="1" applyFont="1" applyFill="1" applyBorder="1" applyAlignment="1" applyProtection="1">
      <alignment horizontal="center" vertical="center" wrapText="1"/>
      <protection locked="0"/>
    </xf>
    <xf numFmtId="0" fontId="16" fillId="2" borderId="63" xfId="1" quotePrefix="1" applyFont="1" applyFill="1" applyBorder="1" applyAlignment="1" applyProtection="1">
      <alignment horizontal="left" vertical="center" wrapText="1" indent="2"/>
    </xf>
    <xf numFmtId="10" fontId="16" fillId="10" borderId="64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13" borderId="0" xfId="0" applyFont="1" applyFill="1"/>
    <xf numFmtId="0" fontId="20" fillId="13" borderId="13" xfId="0" applyFont="1" applyFill="1" applyBorder="1" applyAlignment="1" applyProtection="1">
      <alignment vertical="center" wrapText="1"/>
      <protection locked="0"/>
    </xf>
    <xf numFmtId="0" fontId="15" fillId="6" borderId="3" xfId="0" applyFont="1" applyFill="1" applyBorder="1" applyAlignment="1">
      <alignment horizontal="center" vertical="center" wrapText="1"/>
    </xf>
    <xf numFmtId="10" fontId="35" fillId="12" borderId="65" xfId="2" applyNumberFormat="1" applyFont="1" applyFill="1" applyBorder="1" applyAlignment="1">
      <alignment vertical="center" wrapText="1"/>
    </xf>
    <xf numFmtId="0" fontId="33" fillId="4" borderId="52" xfId="0" applyFont="1" applyFill="1" applyBorder="1" applyAlignment="1">
      <alignment horizontal="center" vertical="center" wrapText="1"/>
    </xf>
    <xf numFmtId="0" fontId="34" fillId="4" borderId="52" xfId="0" applyFont="1" applyFill="1" applyBorder="1" applyAlignment="1">
      <alignment horizontal="center" vertical="center" wrapText="1"/>
    </xf>
    <xf numFmtId="0" fontId="16" fillId="8" borderId="66" xfId="1" quotePrefix="1" applyFont="1" applyFill="1" applyBorder="1" applyAlignment="1">
      <alignment horizontal="center" vertical="center" wrapText="1"/>
    </xf>
    <xf numFmtId="0" fontId="35" fillId="10" borderId="29" xfId="0" applyNumberFormat="1" applyFont="1" applyFill="1" applyBorder="1" applyAlignment="1" applyProtection="1">
      <alignment horizontal="center"/>
      <protection locked="0"/>
    </xf>
    <xf numFmtId="49" fontId="35" fillId="10" borderId="19" xfId="0" applyNumberFormat="1" applyFont="1" applyFill="1" applyBorder="1" applyAlignment="1" applyProtection="1">
      <alignment horizontal="center"/>
      <protection locked="0"/>
    </xf>
    <xf numFmtId="0" fontId="18" fillId="6" borderId="0" xfId="0" applyFont="1" applyFill="1" applyAlignment="1">
      <alignment horizontal="center"/>
    </xf>
    <xf numFmtId="0" fontId="18" fillId="6" borderId="6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left" vertical="center" wrapText="1"/>
    </xf>
    <xf numFmtId="0" fontId="12" fillId="8" borderId="10" xfId="0" applyFont="1" applyFill="1" applyBorder="1" applyAlignment="1">
      <alignment horizontal="left" vertical="center" wrapText="1"/>
    </xf>
    <xf numFmtId="0" fontId="12" fillId="8" borderId="22" xfId="0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/>
    </xf>
    <xf numFmtId="0" fontId="34" fillId="4" borderId="0" xfId="0" applyFont="1" applyFill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41" fillId="6" borderId="0" xfId="0" applyFont="1" applyFill="1" applyAlignment="1">
      <alignment horizontal="center" vertical="center" wrapText="1"/>
    </xf>
    <xf numFmtId="0" fontId="41" fillId="6" borderId="0" xfId="0" applyFont="1" applyFill="1" applyAlignment="1">
      <alignment horizontal="center" vertical="center"/>
    </xf>
  </cellXfs>
  <cellStyles count="3">
    <cellStyle name="Normal 2 2 2" xfId="1" xr:uid="{00000000-0005-0000-0000-000000000000}"/>
    <cellStyle name="Normalno" xfId="0" builtinId="0"/>
    <cellStyle name="Postotak" xfId="2" builtinId="5"/>
  </cellStyles>
  <dxfs count="102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oudUsers01$/aperica/Documents/DIREKCIJA%20BONITETNE%20REGULATIVE/KRIZNO%20UPRAVLJANJE/Template_TC_RP_2021_SRT_LEICode_YYYYMMDD_n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erica/AppData/Local/Microsoft/Windows/INetCache/Content.Outlook/6TTQSCTI/TC_RP_2021_SRT_LEICode_YYYYMMDD_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 - Welcome"/>
      <sheetName val="T1 - Indicators framework (A)"/>
      <sheetName val="T1 - Indicator framework (B)"/>
      <sheetName val="T2 - Stand-alone options"/>
      <sheetName val="T3 - Scenarios"/>
      <sheetName val="T4 - ORC"/>
      <sheetName val="Lists"/>
      <sheetName val="List1"/>
      <sheetName val="Template_TC_RP_2021_SRT_LEI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 - Welcome"/>
      <sheetName val="T1 - Indicators framework (A)"/>
      <sheetName val="T1 - Indicator framework (B)"/>
      <sheetName val="T2 - Stand-alone options"/>
      <sheetName val="T3 - Scenarios"/>
      <sheetName val="T4 - ORC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D16"/>
  <sheetViews>
    <sheetView showGridLines="0" zoomScaleNormal="100" workbookViewId="0">
      <selection activeCell="C7" sqref="C7"/>
    </sheetView>
  </sheetViews>
  <sheetFormatPr defaultColWidth="8.6640625" defaultRowHeight="13.8" x14ac:dyDescent="0.25"/>
  <cols>
    <col min="1" max="1" width="3.44140625" style="20" customWidth="1"/>
    <col min="2" max="2" width="46.6640625" style="20" bestFit="1" customWidth="1"/>
    <col min="3" max="3" width="32.6640625" style="20" customWidth="1"/>
    <col min="4" max="16384" width="8.6640625" style="20"/>
  </cols>
  <sheetData>
    <row r="1" spans="2:4" ht="16.2" x14ac:dyDescent="0.3">
      <c r="B1" s="273" t="s">
        <v>451</v>
      </c>
      <c r="C1" s="273"/>
    </row>
    <row r="2" spans="2:4" ht="14.4" thickBot="1" x14ac:dyDescent="0.3"/>
    <row r="3" spans="2:4" x14ac:dyDescent="0.25">
      <c r="B3" s="256" t="s">
        <v>0</v>
      </c>
      <c r="C3" s="257"/>
    </row>
    <row r="4" spans="2:4" x14ac:dyDescent="0.25">
      <c r="B4" s="258" t="s">
        <v>1</v>
      </c>
      <c r="C4" s="253"/>
    </row>
    <row r="5" spans="2:4" x14ac:dyDescent="0.25">
      <c r="B5" s="258" t="s">
        <v>222</v>
      </c>
      <c r="C5" s="259"/>
    </row>
    <row r="6" spans="2:4" x14ac:dyDescent="0.25">
      <c r="B6" s="258" t="s">
        <v>452</v>
      </c>
      <c r="C6" s="260"/>
    </row>
    <row r="7" spans="2:4" x14ac:dyDescent="0.25">
      <c r="B7" s="252" t="s">
        <v>221</v>
      </c>
      <c r="C7" s="260"/>
    </row>
    <row r="8" spans="2:4" ht="30.6" x14ac:dyDescent="0.25">
      <c r="B8" s="252" t="s">
        <v>468</v>
      </c>
      <c r="C8" s="261"/>
      <c r="D8" s="243"/>
    </row>
    <row r="9" spans="2:4" ht="30.6" x14ac:dyDescent="0.25">
      <c r="B9" s="252" t="s">
        <v>453</v>
      </c>
      <c r="C9" s="261"/>
      <c r="D9" s="243"/>
    </row>
    <row r="10" spans="2:4" ht="29.4" customHeight="1" x14ac:dyDescent="0.25">
      <c r="B10" s="252" t="s">
        <v>469</v>
      </c>
      <c r="C10" s="261"/>
      <c r="D10" s="243"/>
    </row>
    <row r="11" spans="2:4" ht="33" customHeight="1" thickBot="1" x14ac:dyDescent="0.3">
      <c r="B11" s="262" t="s">
        <v>470</v>
      </c>
      <c r="C11" s="263"/>
      <c r="D11" s="243"/>
    </row>
    <row r="12" spans="2:4" ht="26.7" customHeight="1" thickBot="1" x14ac:dyDescent="0.3">
      <c r="B12" s="244"/>
      <c r="C12" s="245"/>
      <c r="D12" s="243"/>
    </row>
    <row r="13" spans="2:4" x14ac:dyDescent="0.25">
      <c r="B13" s="250" t="s">
        <v>408</v>
      </c>
      <c r="C13" s="251"/>
    </row>
    <row r="14" spans="2:4" x14ac:dyDescent="0.25">
      <c r="B14" s="252" t="s">
        <v>409</v>
      </c>
      <c r="C14" s="253"/>
    </row>
    <row r="15" spans="2:4" x14ac:dyDescent="0.25">
      <c r="B15" s="252" t="s">
        <v>410</v>
      </c>
      <c r="C15" s="253"/>
    </row>
    <row r="16" spans="2:4" ht="14.4" thickBot="1" x14ac:dyDescent="0.3">
      <c r="B16" s="254" t="s">
        <v>223</v>
      </c>
      <c r="C16" s="255"/>
    </row>
  </sheetData>
  <sheetProtection algorithmName="SHA-512" hashValue="J0VUR/fYuRNQpnH8aAOhaIyWwy9FMKBNnzM4v1Xba7WOGrd4mFASJplrtCsD/3ZKkgs1ONG+h4jiaj383Gfz9A==" saltValue="LNlHHqZgBmeviw1jTBUxeg==" spinCount="100000" sheet="1" objects="1" scenarios="1"/>
  <protectedRanges>
    <protectedRange password="8BDF" sqref="B5 B3:C4 B6:C16" name="Bereich1"/>
  </protectedRanges>
  <mergeCells count="1">
    <mergeCell ref="B1:C1"/>
  </mergeCells>
  <dataValidations count="2">
    <dataValidation type="date" allowBlank="1" showInputMessage="1" showErrorMessage="1" sqref="C7" xr:uid="{00000000-0002-0000-0000-000000000000}">
      <formula1>44561</formula1>
      <formula2>73415</formula2>
    </dataValidation>
    <dataValidation type="date" operator="greaterThan" allowBlank="1" showInputMessage="1" showErrorMessage="1" sqref="C6" xr:uid="{00000000-0002-0000-0000-000001000000}">
      <formula1>C7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Adm!$K$3:$K$4</xm:f>
          </x14:formula1>
          <xm:sqref>C5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16"/>
  <sheetViews>
    <sheetView zoomScale="88" zoomScaleNormal="88" workbookViewId="0">
      <selection activeCell="A20" sqref="A20"/>
    </sheetView>
  </sheetViews>
  <sheetFormatPr defaultRowHeight="14.4" x14ac:dyDescent="0.3"/>
  <cols>
    <col min="1" max="1" width="139.5546875" bestFit="1" customWidth="1"/>
    <col min="2" max="2" width="10.44140625" bestFit="1" customWidth="1"/>
  </cols>
  <sheetData>
    <row r="2" spans="1:2" x14ac:dyDescent="0.3">
      <c r="A2" t="s">
        <v>253</v>
      </c>
      <c r="B2" t="str">
        <f>IF(COUNTA('1B Pokazatelji'!E5:E8)=4,"ISPRAVNO","POGREŠKA")</f>
        <v>POGREŠKA</v>
      </c>
    </row>
    <row r="3" spans="1:2" x14ac:dyDescent="0.3">
      <c r="A3" t="s">
        <v>254</v>
      </c>
      <c r="B3" t="str">
        <f>IF(COUNTA('1B Pokazatelji'!E9:E12)=4,"ISPRAVNO","POGREŠKA")</f>
        <v>POGREŠKA</v>
      </c>
    </row>
    <row r="4" spans="1:2" x14ac:dyDescent="0.3">
      <c r="A4" t="s">
        <v>255</v>
      </c>
      <c r="B4" t="str">
        <f>IF(COUNTA('1B Pokazatelji'!E13:E16)=4,"ISPRAVNO","POGREŠKA")</f>
        <v>POGREŠKA</v>
      </c>
    </row>
    <row r="5" spans="1:2" x14ac:dyDescent="0.3">
      <c r="A5" t="s">
        <v>268</v>
      </c>
      <c r="B5" t="str">
        <f>IF(AND(OR('0 Naslovnica'!C4="549300A2F46GR0UOM390",'0 Naslovnica'!C4="549300ZHFZ4CSK7VS460",'0 Naslovnica'!C4="PRNXTNXHBI0TSY1V8P17",'0 Naslovnica'!C4="529900I1UZV70CZRAU55",'0 Naslovnica'!C4="5299005UJX6K7BQKV086",'0 Naslovnica'!C4="RG3IZJKPYQ4H6IQPIC08",'0 Naslovnica'!C4="529900D5G4V6THXC5P79",'0 Naslovnica'!C4="529900NGK4TXO1F8FR52",'0 Naslovnica'!C4="529900E0EHSXWGR77L14"),COUNTA('1B Pokazatelji'!E17:E20)=4),"ISPRAVNO","POGREŠKA")</f>
        <v>POGREŠKA</v>
      </c>
    </row>
    <row r="6" spans="1:2" x14ac:dyDescent="0.3">
      <c r="A6" t="s">
        <v>267</v>
      </c>
      <c r="B6" t="str">
        <f>IF(COUNTA('1B Pokazatelji'!E21:E24)&lt;4,"ISPRAVNO","POGREŠKA")</f>
        <v>ISPRAVNO</v>
      </c>
    </row>
    <row r="7" spans="1:2" x14ac:dyDescent="0.3">
      <c r="A7" t="s">
        <v>256</v>
      </c>
      <c r="B7" t="str">
        <f>IF(COUNTA('1B Pokazatelji'!E25:E28)=4,"ISPRAVNO","POGREŠKA")</f>
        <v>POGREŠKA</v>
      </c>
    </row>
    <row r="8" spans="1:2" x14ac:dyDescent="0.3">
      <c r="A8" t="s">
        <v>257</v>
      </c>
      <c r="B8" t="str">
        <f>IF(COUNTA('1B Pokazatelji'!E29:E32)=4,"ISPRAVNO","POGREŠKA")</f>
        <v>POGREŠKA</v>
      </c>
    </row>
    <row r="9" spans="1:2" x14ac:dyDescent="0.3">
      <c r="A9" t="s">
        <v>258</v>
      </c>
      <c r="B9" t="str">
        <f>IF(COUNTA('1B Pokazatelji'!E33:E36)&lt;4,"ISPRAVNO","POGREŠKA")</f>
        <v>ISPRAVNO</v>
      </c>
    </row>
    <row r="10" spans="1:2" x14ac:dyDescent="0.3">
      <c r="A10" t="s">
        <v>259</v>
      </c>
      <c r="B10" t="str">
        <f>IF(COUNTA('1B Pokazatelji'!E37:E40)=4,"ISPRAVNO","POGREŠKA")</f>
        <v>POGREŠKA</v>
      </c>
    </row>
    <row r="11" spans="1:2" x14ac:dyDescent="0.3">
      <c r="A11" t="s">
        <v>260</v>
      </c>
      <c r="B11" t="str">
        <f>IF(COUNTA('1B Pokazatelji'!E41:E44)=4,"ISPRAVNO","POGREŠKA")</f>
        <v>POGREŠKA</v>
      </c>
    </row>
    <row r="12" spans="1:2" x14ac:dyDescent="0.3">
      <c r="A12" t="s">
        <v>261</v>
      </c>
      <c r="B12" t="str">
        <f>IF(COUNTA('1B Pokazatelji'!E45:E48)=4,"ISPRAVNO","POGREŠKA")</f>
        <v>POGREŠKA</v>
      </c>
    </row>
    <row r="13" spans="1:2" x14ac:dyDescent="0.3">
      <c r="A13" t="s">
        <v>262</v>
      </c>
      <c r="B13" t="str">
        <f>IF(COUNTA('1B Pokazatelji'!E49:E52)=4,"ISPRAVNO","POGREŠKA")</f>
        <v>POGREŠKA</v>
      </c>
    </row>
    <row r="14" spans="1:2" x14ac:dyDescent="0.3">
      <c r="A14" t="s">
        <v>263</v>
      </c>
      <c r="B14" t="str">
        <f>IF(COUNTA('1B Pokazatelji'!E53:E56)=4,"ISPRAVNO","POGREŠKA")</f>
        <v>POGREŠKA</v>
      </c>
    </row>
    <row r="15" spans="1:2" x14ac:dyDescent="0.3">
      <c r="A15" t="s">
        <v>264</v>
      </c>
      <c r="B15" t="str">
        <f>IF(COUNTA('1B Pokazatelji'!E57:E60)=4,"ISPRAVNO","POGREŠKA")</f>
        <v>POGREŠKA</v>
      </c>
    </row>
    <row r="16" spans="1:2" x14ac:dyDescent="0.3">
      <c r="A16" t="s">
        <v>265</v>
      </c>
      <c r="B16" t="str">
        <f>IF(COUNTA('1B Pokazatelji'!E61:E64)=4,"ISPRAVNO","POGREŠKA")</f>
        <v>POGREŠKA</v>
      </c>
    </row>
  </sheetData>
  <sheetProtection algorithmName="SHA-512" hashValue="IvlU0KHE7MwzzGu2Bi3MaJ1eajNNqAd6R46c/KAkBZuBSQqt0y0UogsAuRwY+0Ldp0ZSRN+pie8Dk1bojq+INw==" saltValue="skMqgtiMuHg4Pw7BqoVxyw==" spinCount="100000" sheet="1" objects="1" scenarios="1"/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3"/>
  <sheetViews>
    <sheetView workbookViewId="0">
      <selection activeCell="B16" sqref="B16"/>
    </sheetView>
  </sheetViews>
  <sheetFormatPr defaultRowHeight="14.4" x14ac:dyDescent="0.3"/>
  <cols>
    <col min="1" max="1" width="59.5546875" bestFit="1" customWidth="1"/>
    <col min="2" max="2" width="202.88671875" bestFit="1" customWidth="1"/>
  </cols>
  <sheetData>
    <row r="1" spans="1:2" x14ac:dyDescent="0.3">
      <c r="A1" s="13" t="s">
        <v>47</v>
      </c>
      <c r="B1" s="13" t="s">
        <v>226</v>
      </c>
    </row>
    <row r="2" spans="1:2" x14ac:dyDescent="0.3">
      <c r="A2" s="135" t="s">
        <v>392</v>
      </c>
      <c r="B2" s="47" t="s">
        <v>355</v>
      </c>
    </row>
    <row r="3" spans="1:2" x14ac:dyDescent="0.3">
      <c r="A3" s="135" t="s">
        <v>11</v>
      </c>
      <c r="B3" t="s">
        <v>246</v>
      </c>
    </row>
    <row r="4" spans="1:2" x14ac:dyDescent="0.3">
      <c r="A4" s="37" t="s">
        <v>10</v>
      </c>
      <c r="B4" t="s">
        <v>251</v>
      </c>
    </row>
    <row r="5" spans="1:2" x14ac:dyDescent="0.3">
      <c r="A5" s="37" t="s">
        <v>2</v>
      </c>
      <c r="B5" t="s">
        <v>266</v>
      </c>
    </row>
    <row r="6" spans="1:2" x14ac:dyDescent="0.3">
      <c r="A6" s="37" t="s">
        <v>12</v>
      </c>
      <c r="B6" t="s">
        <v>270</v>
      </c>
    </row>
    <row r="7" spans="1:2" x14ac:dyDescent="0.3">
      <c r="A7" s="38" t="s">
        <v>3</v>
      </c>
      <c r="B7" t="s">
        <v>250</v>
      </c>
    </row>
    <row r="8" spans="1:2" x14ac:dyDescent="0.3">
      <c r="A8" s="38" t="s">
        <v>4</v>
      </c>
      <c r="B8" t="s">
        <v>249</v>
      </c>
    </row>
    <row r="9" spans="1:2" x14ac:dyDescent="0.3">
      <c r="A9" s="38" t="s">
        <v>22</v>
      </c>
      <c r="B9" t="s">
        <v>270</v>
      </c>
    </row>
    <row r="10" spans="1:2" ht="27.6" x14ac:dyDescent="0.3">
      <c r="A10" s="38" t="s">
        <v>395</v>
      </c>
      <c r="B10" t="s">
        <v>248</v>
      </c>
    </row>
    <row r="11" spans="1:2" x14ac:dyDescent="0.3">
      <c r="A11" s="38" t="s">
        <v>393</v>
      </c>
      <c r="B11" t="s">
        <v>270</v>
      </c>
    </row>
    <row r="12" spans="1:2" x14ac:dyDescent="0.3">
      <c r="A12" s="37" t="s">
        <v>20</v>
      </c>
      <c r="B12" t="s">
        <v>247</v>
      </c>
    </row>
    <row r="13" spans="1:2" x14ac:dyDescent="0.3">
      <c r="A13" s="37" t="s">
        <v>21</v>
      </c>
      <c r="B13" t="s">
        <v>252</v>
      </c>
    </row>
    <row r="14" spans="1:2" x14ac:dyDescent="0.3">
      <c r="A14" s="37" t="s">
        <v>53</v>
      </c>
      <c r="B14" t="s">
        <v>270</v>
      </c>
    </row>
    <row r="15" spans="1:2" ht="21.6" x14ac:dyDescent="0.3">
      <c r="A15" s="37" t="s">
        <v>394</v>
      </c>
      <c r="B15" s="237" t="s">
        <v>428</v>
      </c>
    </row>
    <row r="16" spans="1:2" ht="28.8" x14ac:dyDescent="0.3">
      <c r="A16" s="39" t="s">
        <v>29</v>
      </c>
      <c r="B16" s="238" t="s">
        <v>444</v>
      </c>
    </row>
    <row r="19" spans="1:1" x14ac:dyDescent="0.3">
      <c r="A19" s="135"/>
    </row>
    <row r="20" spans="1:1" x14ac:dyDescent="0.3">
      <c r="A20" s="135"/>
    </row>
    <row r="21" spans="1:1" x14ac:dyDescent="0.3">
      <c r="A21" s="37"/>
    </row>
    <row r="22" spans="1:1" x14ac:dyDescent="0.3">
      <c r="A22" s="37"/>
    </row>
    <row r="23" spans="1:1" x14ac:dyDescent="0.3">
      <c r="A23" s="37"/>
    </row>
    <row r="24" spans="1:1" x14ac:dyDescent="0.3">
      <c r="A24" s="38"/>
    </row>
    <row r="25" spans="1:1" x14ac:dyDescent="0.3">
      <c r="A25" s="38"/>
    </row>
    <row r="26" spans="1:1" x14ac:dyDescent="0.3">
      <c r="A26" s="38"/>
    </row>
    <row r="27" spans="1:1" x14ac:dyDescent="0.3">
      <c r="A27" s="38"/>
    </row>
    <row r="28" spans="1:1" x14ac:dyDescent="0.3">
      <c r="A28" s="38"/>
    </row>
    <row r="29" spans="1:1" x14ac:dyDescent="0.3">
      <c r="A29" s="37"/>
    </row>
    <row r="30" spans="1:1" x14ac:dyDescent="0.3">
      <c r="A30" s="37"/>
    </row>
    <row r="31" spans="1:1" x14ac:dyDescent="0.3">
      <c r="A31" s="37"/>
    </row>
    <row r="32" spans="1:1" x14ac:dyDescent="0.3">
      <c r="A32" s="37"/>
    </row>
    <row r="33" spans="1:1" x14ac:dyDescent="0.3">
      <c r="A33" s="39"/>
    </row>
  </sheetData>
  <sheetProtection algorithmName="SHA-512" hashValue="r2cSl/gZGTYXL1dBas9CcnTwujO+giRBgcRYqzo3tbe0jA0A8Kw/kPhj5jvAzEcOrOaA1sQBmye48/ijSGMcWg==" saltValue="FoiJt27GW87aGHbb0mHc7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M49"/>
  <sheetViews>
    <sheetView showGridLines="0" zoomScale="80" zoomScaleNormal="80" workbookViewId="0">
      <pane xSplit="3" ySplit="4" topLeftCell="G6" activePane="bottomRight" state="frozen"/>
      <selection activeCell="J45" sqref="J45"/>
      <selection pane="topRight" activeCell="J45" sqref="J45"/>
      <selection pane="bottomLeft" activeCell="J45" sqref="J45"/>
      <selection pane="bottomRight" activeCell="H18" sqref="H18"/>
    </sheetView>
  </sheetViews>
  <sheetFormatPr defaultColWidth="8.88671875" defaultRowHeight="13.8" x14ac:dyDescent="0.25"/>
  <cols>
    <col min="1" max="1" width="6.109375" style="19" customWidth="1"/>
    <col min="2" max="2" width="14.6640625" style="19" customWidth="1"/>
    <col min="3" max="3" width="46.109375" style="24" customWidth="1"/>
    <col min="4" max="4" width="16.6640625" style="24" customWidth="1"/>
    <col min="5" max="5" width="27.88671875" style="24" bestFit="1" customWidth="1"/>
    <col min="6" max="6" width="22.6640625" style="24" customWidth="1"/>
    <col min="7" max="7" width="20" style="24" customWidth="1"/>
    <col min="8" max="8" width="57.33203125" style="24" customWidth="1"/>
    <col min="9" max="9" width="21.6640625" style="19" customWidth="1"/>
    <col min="10" max="10" width="19" style="19" customWidth="1"/>
    <col min="11" max="11" width="22.33203125" style="19" customWidth="1"/>
    <col min="12" max="12" width="27.33203125" style="19" customWidth="1"/>
    <col min="13" max="13" width="49.88671875" style="43" customWidth="1"/>
    <col min="14" max="16384" width="8.88671875" style="20"/>
  </cols>
  <sheetData>
    <row r="1" spans="1:13" s="18" customFormat="1" x14ac:dyDescent="0.25">
      <c r="A1" s="14"/>
      <c r="B1" s="15"/>
      <c r="C1" s="229"/>
      <c r="D1" s="15"/>
      <c r="E1" s="16"/>
      <c r="F1" s="16"/>
      <c r="G1" s="17"/>
      <c r="H1" s="16"/>
      <c r="I1" s="41"/>
      <c r="J1" s="41"/>
      <c r="K1" s="41"/>
      <c r="L1" s="41"/>
      <c r="M1" s="42"/>
    </row>
    <row r="2" spans="1:13" ht="16.2" x14ac:dyDescent="0.3">
      <c r="B2" s="274" t="s">
        <v>130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</row>
    <row r="3" spans="1:13" s="22" customFormat="1" ht="55.8" thickBot="1" x14ac:dyDescent="0.3">
      <c r="A3" s="21"/>
      <c r="B3" s="56" t="s">
        <v>225</v>
      </c>
      <c r="C3" s="56" t="s">
        <v>47</v>
      </c>
      <c r="D3" s="56" t="s">
        <v>5</v>
      </c>
      <c r="E3" s="56" t="s">
        <v>48</v>
      </c>
      <c r="F3" s="56" t="s">
        <v>52</v>
      </c>
      <c r="G3" s="56" t="s">
        <v>49</v>
      </c>
      <c r="H3" s="56" t="s">
        <v>405</v>
      </c>
      <c r="I3" s="56" t="s">
        <v>46</v>
      </c>
      <c r="J3" s="56" t="s">
        <v>50</v>
      </c>
      <c r="K3" s="56" t="s">
        <v>406</v>
      </c>
      <c r="L3" s="56" t="s">
        <v>224</v>
      </c>
      <c r="M3" s="56" t="s">
        <v>51</v>
      </c>
    </row>
    <row r="4" spans="1:13" s="23" customFormat="1" ht="20.399999999999999" customHeight="1" thickBot="1" x14ac:dyDescent="0.35">
      <c r="A4" s="173"/>
      <c r="B4" s="180" t="s">
        <v>273</v>
      </c>
      <c r="C4" s="181" t="s">
        <v>274</v>
      </c>
      <c r="D4" s="181" t="s">
        <v>275</v>
      </c>
      <c r="E4" s="181" t="s">
        <v>276</v>
      </c>
      <c r="F4" s="181" t="s">
        <v>277</v>
      </c>
      <c r="G4" s="181" t="s">
        <v>278</v>
      </c>
      <c r="H4" s="181" t="s">
        <v>279</v>
      </c>
      <c r="I4" s="181" t="s">
        <v>280</v>
      </c>
      <c r="J4" s="181" t="s">
        <v>281</v>
      </c>
      <c r="K4" s="181" t="s">
        <v>282</v>
      </c>
      <c r="L4" s="181" t="s">
        <v>283</v>
      </c>
      <c r="M4" s="182">
        <v>120</v>
      </c>
    </row>
    <row r="5" spans="1:13" x14ac:dyDescent="0.25">
      <c r="A5" s="70" t="s">
        <v>284</v>
      </c>
      <c r="B5" s="174">
        <v>1</v>
      </c>
      <c r="C5" s="175" t="s">
        <v>392</v>
      </c>
      <c r="D5" s="175" t="s">
        <v>6</v>
      </c>
      <c r="E5" s="175" t="s">
        <v>132</v>
      </c>
      <c r="F5" s="176" t="s">
        <v>8</v>
      </c>
      <c r="G5" s="177" t="s">
        <v>142</v>
      </c>
      <c r="H5" s="178" t="str">
        <f>VLOOKUP(C5,REFERENCE!$A$2:$B$16,2,FALSE)</f>
        <v>pozicija 00100010 u izvještaju C 03.00</v>
      </c>
      <c r="I5" s="167"/>
      <c r="J5" s="167"/>
      <c r="K5" s="167"/>
      <c r="L5" s="167"/>
      <c r="M5" s="179"/>
    </row>
    <row r="6" spans="1:13" ht="27.6" x14ac:dyDescent="0.25">
      <c r="A6" s="70" t="s">
        <v>285</v>
      </c>
      <c r="B6" s="71">
        <v>2</v>
      </c>
      <c r="C6" s="72" t="s">
        <v>11</v>
      </c>
      <c r="D6" s="72" t="s">
        <v>6</v>
      </c>
      <c r="E6" s="72" t="s">
        <v>132</v>
      </c>
      <c r="F6" s="72" t="s">
        <v>11</v>
      </c>
      <c r="G6" s="74" t="s">
        <v>142</v>
      </c>
      <c r="H6" s="147" t="str">
        <f>VLOOKUP(C6,REFERENCE!$A$2:$B$16,2,FALSE)</f>
        <v>pozicija 00500010 u izvještaju C 03.00</v>
      </c>
      <c r="I6" s="75"/>
      <c r="J6" s="75"/>
      <c r="K6" s="75"/>
      <c r="L6" s="239"/>
      <c r="M6" s="79"/>
    </row>
    <row r="7" spans="1:13" ht="92.4" customHeight="1" x14ac:dyDescent="0.25">
      <c r="A7" s="70" t="s">
        <v>286</v>
      </c>
      <c r="B7" s="71">
        <v>3</v>
      </c>
      <c r="C7" s="72" t="s">
        <v>10</v>
      </c>
      <c r="D7" s="72" t="s">
        <v>6</v>
      </c>
      <c r="E7" s="72" t="s">
        <v>132</v>
      </c>
      <c r="F7" s="72" t="s">
        <v>10</v>
      </c>
      <c r="G7" s="74" t="s">
        <v>142</v>
      </c>
      <c r="H7" s="147" t="str">
        <f>VLOOKUP(C7,REFERENCE!$A$2:$B$16,2,FALSE)</f>
        <v>pozicija 03300010 u izvještaju C 47.00 (primjena definicije osnovnoga kapitala nakon potpunog uvođenja novih odredaba)
pozicija 03400010 u izvještaju C 47.00 (primjena definicije osnovnoga kapitala u prijelaznom razdoblju)</v>
      </c>
      <c r="I7" s="75"/>
      <c r="J7" s="75"/>
      <c r="K7" s="75"/>
      <c r="L7" s="75"/>
      <c r="M7" s="79"/>
    </row>
    <row r="8" spans="1:13" x14ac:dyDescent="0.25">
      <c r="A8" s="70" t="s">
        <v>287</v>
      </c>
      <c r="B8" s="71">
        <v>4</v>
      </c>
      <c r="C8" s="246" t="s">
        <v>456</v>
      </c>
      <c r="D8" s="72" t="s">
        <v>6</v>
      </c>
      <c r="E8" s="72" t="s">
        <v>132</v>
      </c>
      <c r="F8" s="73" t="s">
        <v>2</v>
      </c>
      <c r="G8" s="74" t="s">
        <v>142</v>
      </c>
      <c r="H8" s="264" t="s">
        <v>455</v>
      </c>
      <c r="I8" s="75"/>
      <c r="J8" s="75"/>
      <c r="K8" s="75"/>
      <c r="L8" s="75"/>
      <c r="M8" s="79"/>
    </row>
    <row r="9" spans="1:13" x14ac:dyDescent="0.25">
      <c r="A9" s="70" t="s">
        <v>299</v>
      </c>
      <c r="B9" s="71">
        <f>+B8+1</f>
        <v>5</v>
      </c>
      <c r="C9" s="241" t="s">
        <v>449</v>
      </c>
      <c r="D9" s="241" t="s">
        <v>6</v>
      </c>
      <c r="E9" s="241" t="s">
        <v>132</v>
      </c>
      <c r="F9" s="241" t="s">
        <v>2</v>
      </c>
      <c r="G9" s="74" t="s">
        <v>142</v>
      </c>
      <c r="H9" s="265" t="s">
        <v>454</v>
      </c>
      <c r="I9" s="75"/>
      <c r="J9" s="75"/>
      <c r="K9" s="75"/>
      <c r="L9" s="75"/>
      <c r="M9" s="79"/>
    </row>
    <row r="10" spans="1:13" x14ac:dyDescent="0.25">
      <c r="A10" s="70" t="s">
        <v>288</v>
      </c>
      <c r="B10" s="71">
        <f t="shared" ref="B10:B49" si="0">+B9+1</f>
        <v>6</v>
      </c>
      <c r="C10" s="72" t="s">
        <v>12</v>
      </c>
      <c r="D10" s="72" t="s">
        <v>6</v>
      </c>
      <c r="E10" s="72" t="s">
        <v>132</v>
      </c>
      <c r="F10" s="73" t="s">
        <v>12</v>
      </c>
      <c r="G10" s="74" t="s">
        <v>142</v>
      </c>
      <c r="H10" s="147" t="str">
        <f>VLOOKUP(C10,REFERENCE!$A$2:$B$16,2,FALSE)</f>
        <v xml:space="preserve"> - </v>
      </c>
      <c r="I10" s="75"/>
      <c r="J10" s="75"/>
      <c r="K10" s="75"/>
      <c r="L10" s="75"/>
      <c r="M10" s="79"/>
    </row>
    <row r="11" spans="1:13" x14ac:dyDescent="0.25">
      <c r="A11" s="70" t="s">
        <v>289</v>
      </c>
      <c r="B11" s="71">
        <f t="shared" si="0"/>
        <v>7</v>
      </c>
      <c r="C11" s="76" t="s">
        <v>3</v>
      </c>
      <c r="D11" s="72" t="s">
        <v>6</v>
      </c>
      <c r="E11" s="72" t="s">
        <v>133</v>
      </c>
      <c r="F11" s="73" t="s">
        <v>3</v>
      </c>
      <c r="G11" s="74" t="s">
        <v>142</v>
      </c>
      <c r="H11" s="147" t="str">
        <f>VLOOKUP(C11,REFERENCE!$A$2:$B$16,2,FALSE)</f>
        <v>pozicija 00300010 u izvještaju C 76.00.a</v>
      </c>
      <c r="I11" s="75"/>
      <c r="J11" s="75"/>
      <c r="K11" s="75"/>
      <c r="L11" s="75"/>
      <c r="M11" s="79"/>
    </row>
    <row r="12" spans="1:13" x14ac:dyDescent="0.25">
      <c r="A12" s="70" t="s">
        <v>290</v>
      </c>
      <c r="B12" s="71">
        <f t="shared" si="0"/>
        <v>8</v>
      </c>
      <c r="C12" s="76" t="s">
        <v>4</v>
      </c>
      <c r="D12" s="72" t="s">
        <v>6</v>
      </c>
      <c r="E12" s="72" t="s">
        <v>133</v>
      </c>
      <c r="F12" s="73" t="s">
        <v>4</v>
      </c>
      <c r="G12" s="74" t="s">
        <v>142</v>
      </c>
      <c r="H12" s="147" t="str">
        <f>VLOOKUP(C12,REFERENCE!$A$2:$B$16,2,FALSE)</f>
        <v>pozicija 02200040 u izvještaju C 84.00.a</v>
      </c>
      <c r="I12" s="75"/>
      <c r="J12" s="75"/>
      <c r="K12" s="75"/>
      <c r="L12" s="75"/>
      <c r="M12" s="79"/>
    </row>
    <row r="13" spans="1:13" ht="41.4" x14ac:dyDescent="0.25">
      <c r="A13" s="70" t="s">
        <v>291</v>
      </c>
      <c r="B13" s="71">
        <f t="shared" si="0"/>
        <v>9</v>
      </c>
      <c r="C13" s="76" t="s">
        <v>22</v>
      </c>
      <c r="D13" s="72" t="s">
        <v>6</v>
      </c>
      <c r="E13" s="72" t="s">
        <v>133</v>
      </c>
      <c r="F13" s="72" t="s">
        <v>22</v>
      </c>
      <c r="G13" s="74"/>
      <c r="H13" s="147" t="str">
        <f>VLOOKUP(C13,REFERENCE!$A$2:$B$16,2,FALSE)</f>
        <v xml:space="preserve"> - </v>
      </c>
      <c r="I13" s="75"/>
      <c r="J13" s="75"/>
      <c r="K13" s="75"/>
      <c r="L13" s="75"/>
      <c r="M13" s="79"/>
    </row>
    <row r="14" spans="1:13" ht="55.2" x14ac:dyDescent="0.25">
      <c r="A14" s="70" t="s">
        <v>292</v>
      </c>
      <c r="B14" s="71">
        <f t="shared" si="0"/>
        <v>10</v>
      </c>
      <c r="C14" s="77" t="s">
        <v>395</v>
      </c>
      <c r="D14" s="72" t="s">
        <v>6</v>
      </c>
      <c r="E14" s="72" t="s">
        <v>133</v>
      </c>
      <c r="F14" s="72" t="s">
        <v>16</v>
      </c>
      <c r="G14" s="74" t="s">
        <v>429</v>
      </c>
      <c r="H14" s="147" t="str">
        <f>VLOOKUP(C14,REFERENCE!$A$2:$B$16,2,FALSE)</f>
        <v>pozicija 00100080 u izvještaju F 32.01, r0010 c080</v>
      </c>
      <c r="I14" s="75"/>
      <c r="J14" s="75"/>
      <c r="K14" s="75"/>
      <c r="L14" s="75"/>
      <c r="M14" s="79"/>
    </row>
    <row r="15" spans="1:13" ht="21.6" customHeight="1" x14ac:dyDescent="0.25">
      <c r="A15" s="70" t="s">
        <v>293</v>
      </c>
      <c r="B15" s="71">
        <f t="shared" si="0"/>
        <v>11</v>
      </c>
      <c r="C15" s="76" t="s">
        <v>393</v>
      </c>
      <c r="D15" s="72" t="s">
        <v>6</v>
      </c>
      <c r="E15" s="72" t="s">
        <v>133</v>
      </c>
      <c r="F15" s="73" t="s">
        <v>17</v>
      </c>
      <c r="G15" s="74"/>
      <c r="H15" s="147" t="str">
        <f>VLOOKUP(C15,REFERENCE!$A$2:$B$16,2,FALSE)</f>
        <v xml:space="preserve"> - </v>
      </c>
      <c r="I15" s="75"/>
      <c r="J15" s="75"/>
      <c r="K15" s="75"/>
      <c r="L15" s="75"/>
      <c r="M15" s="79"/>
    </row>
    <row r="16" spans="1:13" ht="34.200000000000003" x14ac:dyDescent="0.25">
      <c r="A16" s="70" t="s">
        <v>294</v>
      </c>
      <c r="B16" s="71">
        <f t="shared" si="0"/>
        <v>12</v>
      </c>
      <c r="C16" s="72" t="s">
        <v>20</v>
      </c>
      <c r="D16" s="72" t="s">
        <v>6</v>
      </c>
      <c r="E16" s="72" t="s">
        <v>134</v>
      </c>
      <c r="F16" s="73" t="s">
        <v>20</v>
      </c>
      <c r="G16" s="74" t="s">
        <v>142</v>
      </c>
      <c r="H16" s="147" t="str">
        <f>VLOOKUP(C16,REFERENCE!$A$2:$B$16,2,FALSE)</f>
        <v>brojnik: pozicija 06700010 u izvještaju F 02.00
nazivnik: pozicija 03800010 u izvještaju F 01.01 (prosjek promatrane godine i godine koja joj je prethodila)</v>
      </c>
      <c r="I16" s="75"/>
      <c r="J16" s="75"/>
      <c r="K16" s="75"/>
      <c r="L16" s="75"/>
      <c r="M16" s="79"/>
    </row>
    <row r="17" spans="1:13" ht="34.200000000000003" x14ac:dyDescent="0.25">
      <c r="A17" s="70" t="s">
        <v>295</v>
      </c>
      <c r="B17" s="71">
        <f t="shared" si="0"/>
        <v>13</v>
      </c>
      <c r="C17" s="72" t="s">
        <v>21</v>
      </c>
      <c r="D17" s="72" t="s">
        <v>6</v>
      </c>
      <c r="E17" s="72" t="s">
        <v>134</v>
      </c>
      <c r="F17" s="73" t="s">
        <v>21</v>
      </c>
      <c r="G17" s="74" t="s">
        <v>142</v>
      </c>
      <c r="H17" s="147" t="str">
        <f>VLOOKUP(C17,REFERENCE!$A$2:$B$16,2,FALSE)</f>
        <v>brojnik: pozicija 06700010 u izvještaju F 02.00
nazivnik: pozicija 03000010 u izvještaju F 01.03 (prosjek promatrane godine i godine koja joj je prethodila)</v>
      </c>
      <c r="I17" s="75"/>
      <c r="J17" s="75"/>
      <c r="K17" s="75"/>
      <c r="L17" s="75"/>
      <c r="M17" s="79"/>
    </row>
    <row r="18" spans="1:13" ht="41.4" x14ac:dyDescent="0.25">
      <c r="A18" s="70" t="s">
        <v>296</v>
      </c>
      <c r="B18" s="71">
        <f t="shared" si="0"/>
        <v>14</v>
      </c>
      <c r="C18" s="72" t="s">
        <v>53</v>
      </c>
      <c r="D18" s="72" t="s">
        <v>6</v>
      </c>
      <c r="E18" s="72" t="s">
        <v>134</v>
      </c>
      <c r="F18" s="72" t="s">
        <v>53</v>
      </c>
      <c r="G18" s="74" t="s">
        <v>429</v>
      </c>
      <c r="H18" s="147" t="str">
        <f>VLOOKUP(C18,REFERENCE!$A$2:$B$16,2,FALSE)</f>
        <v xml:space="preserve"> - </v>
      </c>
      <c r="I18" s="75"/>
      <c r="J18" s="75"/>
      <c r="K18" s="75"/>
      <c r="L18" s="75"/>
      <c r="M18" s="79"/>
    </row>
    <row r="19" spans="1:13" ht="103.5" customHeight="1" x14ac:dyDescent="0.25">
      <c r="A19" s="70" t="s">
        <v>297</v>
      </c>
      <c r="B19" s="71">
        <f t="shared" si="0"/>
        <v>15</v>
      </c>
      <c r="C19" s="72" t="s">
        <v>394</v>
      </c>
      <c r="D19" s="72" t="s">
        <v>6</v>
      </c>
      <c r="E19" s="72" t="s">
        <v>135</v>
      </c>
      <c r="F19" s="72" t="s">
        <v>31</v>
      </c>
      <c r="G19" s="74" t="s">
        <v>141</v>
      </c>
      <c r="H19" s="147" t="str">
        <f>VLOOKUP(C19,REFERENCE!$A$2:$B$16,2,FALSE)</f>
        <v>brojnik: (pozicije 00050060, 00700060, 01910060 i 02210060 u izvještaju F 18.00.a) razdoblja T - (pozicije 00050060, 00700060, 01910060 i 02210060 u izvještaju F 18.00.a) razdoblja T-1; (razlika promatranog razdoblja i istog razdoblja prethodne godine)
nazivnik: pozicije 00050060, 00700060, 01910060 i 02210060 u izvještaju F 18.00.a razdoblja T-1  (isto razdoblje prethodne godine)</v>
      </c>
      <c r="I19" s="75"/>
      <c r="J19" s="75"/>
      <c r="K19" s="75"/>
      <c r="L19" s="75"/>
      <c r="M19" s="79"/>
    </row>
    <row r="20" spans="1:13" ht="45.6" x14ac:dyDescent="0.25">
      <c r="A20" s="70" t="s">
        <v>298</v>
      </c>
      <c r="B20" s="71">
        <f t="shared" si="0"/>
        <v>16</v>
      </c>
      <c r="C20" s="73" t="s">
        <v>29</v>
      </c>
      <c r="D20" s="72" t="s">
        <v>6</v>
      </c>
      <c r="E20" s="72" t="s">
        <v>135</v>
      </c>
      <c r="F20" s="72" t="s">
        <v>29</v>
      </c>
      <c r="G20" s="74" t="s">
        <v>142</v>
      </c>
      <c r="H20" s="147" t="str">
        <f>VLOOKUP(C20,REFERENCE!$A$2:$B$16,2,FALSE)</f>
        <v>brojnik: pozicije 00050150, 00700150, 01910150 i 02210150 u izvještaju F 18.00.b
nazivnik: pozicije 00050060, 00700060, 01910060 i 02210060 u izvještaju F 18.00.a</v>
      </c>
      <c r="I20" s="75"/>
      <c r="J20" s="75"/>
      <c r="K20" s="75"/>
      <c r="L20" s="75"/>
      <c r="M20" s="79"/>
    </row>
    <row r="21" spans="1:13" x14ac:dyDescent="0.25">
      <c r="A21" s="70" t="s">
        <v>300</v>
      </c>
      <c r="B21" s="71">
        <f t="shared" si="0"/>
        <v>17</v>
      </c>
      <c r="C21" s="210"/>
      <c r="D21" s="78"/>
      <c r="E21" s="78"/>
      <c r="F21" s="78"/>
      <c r="G21" s="78"/>
      <c r="H21" s="78"/>
      <c r="I21" s="75"/>
      <c r="J21" s="75"/>
      <c r="K21" s="75"/>
      <c r="L21" s="75"/>
      <c r="M21" s="79"/>
    </row>
    <row r="22" spans="1:13" x14ac:dyDescent="0.25">
      <c r="A22" s="70" t="s">
        <v>301</v>
      </c>
      <c r="B22" s="71">
        <f t="shared" si="0"/>
        <v>18</v>
      </c>
      <c r="C22" s="210"/>
      <c r="D22" s="78"/>
      <c r="E22" s="78"/>
      <c r="F22" s="78"/>
      <c r="G22" s="78"/>
      <c r="H22" s="78"/>
      <c r="I22" s="75"/>
      <c r="J22" s="75"/>
      <c r="K22" s="75"/>
      <c r="L22" s="75"/>
      <c r="M22" s="79"/>
    </row>
    <row r="23" spans="1:13" x14ac:dyDescent="0.25">
      <c r="A23" s="70" t="s">
        <v>302</v>
      </c>
      <c r="B23" s="71">
        <f t="shared" si="0"/>
        <v>19</v>
      </c>
      <c r="C23" s="210"/>
      <c r="D23" s="78"/>
      <c r="E23" s="78"/>
      <c r="F23" s="78"/>
      <c r="G23" s="78"/>
      <c r="H23" s="78"/>
      <c r="I23" s="75"/>
      <c r="J23" s="75"/>
      <c r="K23" s="75"/>
      <c r="L23" s="75"/>
      <c r="M23" s="79"/>
    </row>
    <row r="24" spans="1:13" x14ac:dyDescent="0.25">
      <c r="A24" s="70" t="s">
        <v>303</v>
      </c>
      <c r="B24" s="71">
        <f t="shared" si="0"/>
        <v>20</v>
      </c>
      <c r="C24" s="210"/>
      <c r="D24" s="78"/>
      <c r="E24" s="78"/>
      <c r="F24" s="78"/>
      <c r="G24" s="78"/>
      <c r="H24" s="78"/>
      <c r="I24" s="75"/>
      <c r="J24" s="75"/>
      <c r="K24" s="75"/>
      <c r="L24" s="75"/>
      <c r="M24" s="79"/>
    </row>
    <row r="25" spans="1:13" x14ac:dyDescent="0.25">
      <c r="A25" s="70" t="s">
        <v>304</v>
      </c>
      <c r="B25" s="71">
        <f t="shared" si="0"/>
        <v>21</v>
      </c>
      <c r="C25" s="210"/>
      <c r="D25" s="78"/>
      <c r="E25" s="78"/>
      <c r="F25" s="78"/>
      <c r="G25" s="78"/>
      <c r="H25" s="78"/>
      <c r="I25" s="75"/>
      <c r="J25" s="75"/>
      <c r="K25" s="75"/>
      <c r="L25" s="75"/>
      <c r="M25" s="79"/>
    </row>
    <row r="26" spans="1:13" x14ac:dyDescent="0.25">
      <c r="A26" s="70" t="s">
        <v>305</v>
      </c>
      <c r="B26" s="71">
        <f t="shared" si="0"/>
        <v>22</v>
      </c>
      <c r="C26" s="210"/>
      <c r="D26" s="78"/>
      <c r="E26" s="78"/>
      <c r="F26" s="78"/>
      <c r="G26" s="78"/>
      <c r="H26" s="78"/>
      <c r="I26" s="75"/>
      <c r="J26" s="75"/>
      <c r="K26" s="75"/>
      <c r="L26" s="75"/>
      <c r="M26" s="79"/>
    </row>
    <row r="27" spans="1:13" x14ac:dyDescent="0.25">
      <c r="A27" s="70" t="s">
        <v>306</v>
      </c>
      <c r="B27" s="71">
        <f t="shared" si="0"/>
        <v>23</v>
      </c>
      <c r="C27" s="210"/>
      <c r="D27" s="78"/>
      <c r="E27" s="78"/>
      <c r="F27" s="78"/>
      <c r="G27" s="78"/>
      <c r="H27" s="78"/>
      <c r="I27" s="75"/>
      <c r="J27" s="75"/>
      <c r="K27" s="75"/>
      <c r="L27" s="75"/>
      <c r="M27" s="79"/>
    </row>
    <row r="28" spans="1:13" x14ac:dyDescent="0.25">
      <c r="A28" s="70" t="s">
        <v>307</v>
      </c>
      <c r="B28" s="71">
        <f t="shared" si="0"/>
        <v>24</v>
      </c>
      <c r="C28" s="210"/>
      <c r="D28" s="78"/>
      <c r="E28" s="78"/>
      <c r="F28" s="78"/>
      <c r="G28" s="78"/>
      <c r="H28" s="78"/>
      <c r="I28" s="75"/>
      <c r="J28" s="75"/>
      <c r="K28" s="75"/>
      <c r="L28" s="75"/>
      <c r="M28" s="79"/>
    </row>
    <row r="29" spans="1:13" x14ac:dyDescent="0.25">
      <c r="A29" s="70" t="s">
        <v>308</v>
      </c>
      <c r="B29" s="71">
        <f t="shared" si="0"/>
        <v>25</v>
      </c>
      <c r="C29" s="210"/>
      <c r="D29" s="78"/>
      <c r="E29" s="78"/>
      <c r="F29" s="78"/>
      <c r="G29" s="78"/>
      <c r="H29" s="78"/>
      <c r="I29" s="75"/>
      <c r="J29" s="75"/>
      <c r="K29" s="75"/>
      <c r="L29" s="75"/>
      <c r="M29" s="79"/>
    </row>
    <row r="30" spans="1:13" x14ac:dyDescent="0.25">
      <c r="A30" s="70" t="s">
        <v>309</v>
      </c>
      <c r="B30" s="71">
        <f t="shared" si="0"/>
        <v>26</v>
      </c>
      <c r="C30" s="210"/>
      <c r="D30" s="78"/>
      <c r="E30" s="78"/>
      <c r="F30" s="78"/>
      <c r="G30" s="78"/>
      <c r="H30" s="78"/>
      <c r="I30" s="75"/>
      <c r="J30" s="75"/>
      <c r="K30" s="75"/>
      <c r="L30" s="75"/>
      <c r="M30" s="79"/>
    </row>
    <row r="31" spans="1:13" x14ac:dyDescent="0.25">
      <c r="A31" s="70" t="s">
        <v>310</v>
      </c>
      <c r="B31" s="71">
        <f t="shared" si="0"/>
        <v>27</v>
      </c>
      <c r="C31" s="210"/>
      <c r="D31" s="78"/>
      <c r="E31" s="78"/>
      <c r="F31" s="78"/>
      <c r="G31" s="78"/>
      <c r="H31" s="78"/>
      <c r="I31" s="75"/>
      <c r="J31" s="75"/>
      <c r="K31" s="75"/>
      <c r="L31" s="75"/>
      <c r="M31" s="79"/>
    </row>
    <row r="32" spans="1:13" x14ac:dyDescent="0.25">
      <c r="A32" s="70" t="s">
        <v>311</v>
      </c>
      <c r="B32" s="71">
        <f t="shared" si="0"/>
        <v>28</v>
      </c>
      <c r="C32" s="210"/>
      <c r="D32" s="78"/>
      <c r="E32" s="78"/>
      <c r="F32" s="78"/>
      <c r="G32" s="78"/>
      <c r="H32" s="78"/>
      <c r="I32" s="75"/>
      <c r="J32" s="75"/>
      <c r="K32" s="75"/>
      <c r="L32" s="75"/>
      <c r="M32" s="79"/>
    </row>
    <row r="33" spans="1:13" x14ac:dyDescent="0.25">
      <c r="A33" s="70" t="s">
        <v>312</v>
      </c>
      <c r="B33" s="71">
        <f t="shared" si="0"/>
        <v>29</v>
      </c>
      <c r="C33" s="210"/>
      <c r="D33" s="78"/>
      <c r="E33" s="78"/>
      <c r="F33" s="78"/>
      <c r="G33" s="78"/>
      <c r="H33" s="78"/>
      <c r="I33" s="75"/>
      <c r="J33" s="75"/>
      <c r="K33" s="75"/>
      <c r="L33" s="75"/>
      <c r="M33" s="79"/>
    </row>
    <row r="34" spans="1:13" x14ac:dyDescent="0.25">
      <c r="A34" s="70" t="s">
        <v>356</v>
      </c>
      <c r="B34" s="71">
        <f t="shared" si="0"/>
        <v>30</v>
      </c>
      <c r="C34" s="210"/>
      <c r="D34" s="78"/>
      <c r="E34" s="78"/>
      <c r="F34" s="78"/>
      <c r="G34" s="78"/>
      <c r="H34" s="78"/>
      <c r="I34" s="75"/>
      <c r="J34" s="75"/>
      <c r="K34" s="75"/>
      <c r="L34" s="75"/>
      <c r="M34" s="79"/>
    </row>
    <row r="35" spans="1:13" x14ac:dyDescent="0.25">
      <c r="A35" s="70" t="s">
        <v>357</v>
      </c>
      <c r="B35" s="71">
        <f t="shared" si="0"/>
        <v>31</v>
      </c>
      <c r="C35" s="210"/>
      <c r="D35" s="78"/>
      <c r="E35" s="78"/>
      <c r="F35" s="78"/>
      <c r="G35" s="78"/>
      <c r="H35" s="78"/>
      <c r="I35" s="75"/>
      <c r="J35" s="75"/>
      <c r="K35" s="75"/>
      <c r="L35" s="75"/>
      <c r="M35" s="79"/>
    </row>
    <row r="36" spans="1:13" x14ac:dyDescent="0.25">
      <c r="A36" s="70" t="s">
        <v>358</v>
      </c>
      <c r="B36" s="71">
        <f t="shared" si="0"/>
        <v>32</v>
      </c>
      <c r="C36" s="210"/>
      <c r="D36" s="78"/>
      <c r="E36" s="78"/>
      <c r="F36" s="78"/>
      <c r="G36" s="78"/>
      <c r="H36" s="78"/>
      <c r="I36" s="75"/>
      <c r="J36" s="75"/>
      <c r="K36" s="75"/>
      <c r="L36" s="75"/>
      <c r="M36" s="79"/>
    </row>
    <row r="37" spans="1:13" x14ac:dyDescent="0.25">
      <c r="A37" s="70" t="s">
        <v>415</v>
      </c>
      <c r="B37" s="71">
        <f t="shared" si="0"/>
        <v>33</v>
      </c>
      <c r="C37" s="210"/>
      <c r="D37" s="78"/>
      <c r="E37" s="78"/>
      <c r="F37" s="78"/>
      <c r="G37" s="78"/>
      <c r="H37" s="78"/>
      <c r="I37" s="75"/>
      <c r="J37" s="75"/>
      <c r="K37" s="75"/>
      <c r="L37" s="75"/>
      <c r="M37" s="79"/>
    </row>
    <row r="38" spans="1:13" x14ac:dyDescent="0.25">
      <c r="A38" s="191" t="s">
        <v>416</v>
      </c>
      <c r="B38" s="71">
        <f t="shared" si="0"/>
        <v>34</v>
      </c>
      <c r="C38" s="210"/>
      <c r="D38" s="78"/>
      <c r="E38" s="78"/>
      <c r="F38" s="78"/>
      <c r="G38" s="78"/>
      <c r="H38" s="78"/>
      <c r="I38" s="75"/>
      <c r="J38" s="75"/>
      <c r="K38" s="75"/>
      <c r="L38" s="75"/>
      <c r="M38" s="79"/>
    </row>
    <row r="39" spans="1:13" x14ac:dyDescent="0.25">
      <c r="A39" s="191" t="s">
        <v>417</v>
      </c>
      <c r="B39" s="71">
        <f t="shared" si="0"/>
        <v>35</v>
      </c>
      <c r="C39" s="210"/>
      <c r="D39" s="78"/>
      <c r="E39" s="78"/>
      <c r="F39" s="78"/>
      <c r="G39" s="78"/>
      <c r="H39" s="78"/>
      <c r="I39" s="75"/>
      <c r="J39" s="75"/>
      <c r="K39" s="75"/>
      <c r="L39" s="75"/>
      <c r="M39" s="79"/>
    </row>
    <row r="40" spans="1:13" x14ac:dyDescent="0.25">
      <c r="A40" s="191" t="s">
        <v>418</v>
      </c>
      <c r="B40" s="71">
        <f t="shared" si="0"/>
        <v>36</v>
      </c>
      <c r="C40" s="210"/>
      <c r="D40" s="78"/>
      <c r="E40" s="78"/>
      <c r="F40" s="78"/>
      <c r="G40" s="78"/>
      <c r="H40" s="78"/>
      <c r="I40" s="75"/>
      <c r="J40" s="75"/>
      <c r="K40" s="75"/>
      <c r="L40" s="75"/>
      <c r="M40" s="79"/>
    </row>
    <row r="41" spans="1:13" x14ac:dyDescent="0.25">
      <c r="A41" s="191" t="s">
        <v>419</v>
      </c>
      <c r="B41" s="71">
        <f t="shared" si="0"/>
        <v>37</v>
      </c>
      <c r="C41" s="210"/>
      <c r="D41" s="78"/>
      <c r="E41" s="78"/>
      <c r="F41" s="78"/>
      <c r="G41" s="78"/>
      <c r="H41" s="78"/>
      <c r="I41" s="75"/>
      <c r="J41" s="75"/>
      <c r="K41" s="75"/>
      <c r="L41" s="75"/>
      <c r="M41" s="79"/>
    </row>
    <row r="42" spans="1:13" x14ac:dyDescent="0.25">
      <c r="A42" s="191" t="s">
        <v>420</v>
      </c>
      <c r="B42" s="71">
        <f t="shared" si="0"/>
        <v>38</v>
      </c>
      <c r="C42" s="210"/>
      <c r="D42" s="78"/>
      <c r="E42" s="78"/>
      <c r="F42" s="78"/>
      <c r="G42" s="78"/>
      <c r="H42" s="78"/>
      <c r="I42" s="75"/>
      <c r="J42" s="75"/>
      <c r="K42" s="75"/>
      <c r="L42" s="75"/>
      <c r="M42" s="79"/>
    </row>
    <row r="43" spans="1:13" x14ac:dyDescent="0.25">
      <c r="A43" s="191" t="s">
        <v>421</v>
      </c>
      <c r="B43" s="71">
        <f t="shared" si="0"/>
        <v>39</v>
      </c>
      <c r="C43" s="210"/>
      <c r="D43" s="78"/>
      <c r="E43" s="78"/>
      <c r="F43" s="78"/>
      <c r="G43" s="78"/>
      <c r="H43" s="78"/>
      <c r="I43" s="75"/>
      <c r="J43" s="75"/>
      <c r="K43" s="75"/>
      <c r="L43" s="75"/>
      <c r="M43" s="79"/>
    </row>
    <row r="44" spans="1:13" x14ac:dyDescent="0.25">
      <c r="A44" s="191" t="s">
        <v>422</v>
      </c>
      <c r="B44" s="71">
        <f t="shared" si="0"/>
        <v>40</v>
      </c>
      <c r="C44" s="210"/>
      <c r="D44" s="78"/>
      <c r="E44" s="78"/>
      <c r="F44" s="78"/>
      <c r="G44" s="78"/>
      <c r="H44" s="78"/>
      <c r="I44" s="75"/>
      <c r="J44" s="75"/>
      <c r="K44" s="75"/>
      <c r="L44" s="75"/>
      <c r="M44" s="79"/>
    </row>
    <row r="45" spans="1:13" x14ac:dyDescent="0.25">
      <c r="A45" s="191" t="s">
        <v>423</v>
      </c>
      <c r="B45" s="71">
        <f t="shared" si="0"/>
        <v>41</v>
      </c>
      <c r="C45" s="210"/>
      <c r="D45" s="78"/>
      <c r="E45" s="78"/>
      <c r="F45" s="78"/>
      <c r="G45" s="78"/>
      <c r="H45" s="78"/>
      <c r="I45" s="75"/>
      <c r="J45" s="75"/>
      <c r="K45" s="75"/>
      <c r="L45" s="75"/>
      <c r="M45" s="79"/>
    </row>
    <row r="46" spans="1:13" x14ac:dyDescent="0.25">
      <c r="A46" s="191" t="s">
        <v>424</v>
      </c>
      <c r="B46" s="71">
        <f t="shared" si="0"/>
        <v>42</v>
      </c>
      <c r="C46" s="210"/>
      <c r="D46" s="78"/>
      <c r="E46" s="78"/>
      <c r="F46" s="78"/>
      <c r="G46" s="78"/>
      <c r="H46" s="78"/>
      <c r="I46" s="75"/>
      <c r="J46" s="75"/>
      <c r="K46" s="75"/>
      <c r="L46" s="75"/>
      <c r="M46" s="79"/>
    </row>
    <row r="47" spans="1:13" x14ac:dyDescent="0.25">
      <c r="A47" s="191" t="s">
        <v>425</v>
      </c>
      <c r="B47" s="71">
        <f t="shared" si="0"/>
        <v>43</v>
      </c>
      <c r="C47" s="210"/>
      <c r="D47" s="80"/>
      <c r="E47" s="80"/>
      <c r="F47" s="78"/>
      <c r="G47" s="80"/>
      <c r="H47" s="80"/>
      <c r="I47" s="75"/>
      <c r="J47" s="75"/>
      <c r="K47" s="75"/>
      <c r="L47" s="75"/>
      <c r="M47" s="79"/>
    </row>
    <row r="48" spans="1:13" x14ac:dyDescent="0.25">
      <c r="A48" s="191" t="s">
        <v>426</v>
      </c>
      <c r="B48" s="71">
        <f t="shared" si="0"/>
        <v>44</v>
      </c>
      <c r="C48" s="210"/>
      <c r="D48" s="80"/>
      <c r="E48" s="80"/>
      <c r="F48" s="78"/>
      <c r="G48" s="80"/>
      <c r="H48" s="80"/>
      <c r="I48" s="75"/>
      <c r="J48" s="75"/>
      <c r="K48" s="75"/>
      <c r="L48" s="75"/>
      <c r="M48" s="79"/>
    </row>
    <row r="49" spans="1:13" x14ac:dyDescent="0.25">
      <c r="A49" s="191" t="s">
        <v>427</v>
      </c>
      <c r="B49" s="71">
        <f t="shared" si="0"/>
        <v>45</v>
      </c>
      <c r="C49" s="210"/>
      <c r="D49" s="80"/>
      <c r="E49" s="80"/>
      <c r="F49" s="78"/>
      <c r="G49" s="80"/>
      <c r="H49" s="80"/>
      <c r="I49" s="75"/>
      <c r="J49" s="75"/>
      <c r="K49" s="75"/>
      <c r="L49" s="75"/>
      <c r="M49" s="79"/>
    </row>
  </sheetData>
  <sheetProtection algorithmName="SHA-512" hashValue="IRlqhPznhXtN16Fl70vb6dxPIlfBr4pz6QO/qCa25dge4pAcWHJb6HrHqpsmO6Z4l+seOvTK7aE4J7JJEK7UwA==" saltValue="nYqpogYJgI12ecIpW8fWXA==" spinCount="100000" sheet="1" objects="1" scenarios="1"/>
  <protectedRanges>
    <protectedRange password="8BDF" sqref="B4:M4" name="BereichT1A"/>
    <protectedRange password="8BDF" sqref="A5:A33" name="BereichT1A_1"/>
    <protectedRange password="8BDF" sqref="A34:A49" name="BereichT1A_1_1"/>
  </protectedRanges>
  <mergeCells count="1">
    <mergeCell ref="B2:M2"/>
  </mergeCells>
  <phoneticPr fontId="37" type="noConversion"/>
  <dataValidations count="2">
    <dataValidation type="list" allowBlank="1" showInputMessage="1" showErrorMessage="1" sqref="F5:F8 F10:F20" xr:uid="{00000000-0002-0000-0100-000000000000}">
      <formula1>INDIRECT(E5)</formula1>
    </dataValidation>
    <dataValidation type="list" allowBlank="1" showInputMessage="1" showErrorMessage="1" error="Molimo prvo odabrati Kategoriju pokazatelja u prethodnoj koloni 040" promptTitle="UPOZORENJE!" sqref="F21:F49 F9" xr:uid="{00000000-0002-0000-0100-000001000000}">
      <formula1>INDIRECT(E9)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landscape" r:id="rId1"/>
  <headerFooter>
    <oddHeader>&amp;R&amp;A</oddHeader>
  </headerFooter>
  <ignoredErrors>
    <ignoredError sqref="B4:M4 A10:A20 A5:A8 A21:A49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Adm!$A$3:$G$3</xm:f>
          </x14:formula1>
          <xm:sqref>E5:E49</xm:sqref>
        </x14:dataValidation>
        <x14:dataValidation type="list" allowBlank="1" showInputMessage="1" showErrorMessage="1" xr:uid="{00000000-0002-0000-0100-000003000000}">
          <x14:formula1>
            <xm:f>Adm!$A$17:$A$19</xm:f>
          </x14:formula1>
          <xm:sqref>D5:D49</xm:sqref>
        </x14:dataValidation>
        <x14:dataValidation type="list" allowBlank="1" showInputMessage="1" showErrorMessage="1" xr:uid="{00000000-0002-0000-0100-000004000000}">
          <x14:formula1>
            <xm:f>Adm!$C$17:$C$18</xm:f>
          </x14:formula1>
          <xm:sqref>I5:J49</xm:sqref>
        </x14:dataValidation>
        <x14:dataValidation type="list" allowBlank="1" showInputMessage="1" showErrorMessage="1" xr:uid="{00000000-0002-0000-0100-000005000000}">
          <x14:formula1>
            <xm:f>Adm!$I$4:$I$18</xm:f>
          </x14:formula1>
          <xm:sqref>G5:G49</xm:sqref>
        </x14:dataValidation>
        <x14:dataValidation type="decimal" operator="greaterThan" allowBlank="1" showInputMessage="1" showErrorMessage="1" errorTitle="UPOZORENJE" error="Vrijednost mora biti viša od OCR (članak.9. stavak 4. Odluke o PO)" xr:uid="{CCDCBF50-6AA8-4CD5-AD3A-BD0B105B1ABC}">
          <x14:formula1>
            <xm:f>'0 Naslovnica'!C9</xm:f>
          </x14:formula1>
          <xm:sqref>L6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F184"/>
  <sheetViews>
    <sheetView showGridLines="0" tabSelected="1" topLeftCell="A56" zoomScale="110" zoomScaleNormal="110" workbookViewId="0">
      <selection activeCell="E60" sqref="E60"/>
    </sheetView>
  </sheetViews>
  <sheetFormatPr defaultColWidth="8.88671875" defaultRowHeight="13.8" x14ac:dyDescent="0.25"/>
  <cols>
    <col min="1" max="1" width="5.44140625" style="20" bestFit="1" customWidth="1"/>
    <col min="2" max="2" width="14.6640625" style="20" customWidth="1"/>
    <col min="3" max="3" width="57.44140625" style="20" customWidth="1"/>
    <col min="4" max="4" width="16.33203125" style="29" customWidth="1"/>
    <col min="5" max="5" width="14.6640625" style="19" customWidth="1"/>
    <col min="6" max="6" width="16" style="19" customWidth="1"/>
    <col min="7" max="16384" width="8.88671875" style="20"/>
  </cols>
  <sheetData>
    <row r="1" spans="1:6" s="18" customFormat="1" x14ac:dyDescent="0.25">
      <c r="B1" s="25"/>
      <c r="D1" s="26"/>
      <c r="E1" s="44"/>
      <c r="F1" s="44"/>
    </row>
    <row r="2" spans="1:6" ht="16.2" x14ac:dyDescent="0.3">
      <c r="B2" s="273" t="s">
        <v>130</v>
      </c>
      <c r="C2" s="273"/>
      <c r="D2" s="273"/>
      <c r="E2" s="273"/>
      <c r="F2" s="52"/>
    </row>
    <row r="3" spans="1:6" ht="41.4" x14ac:dyDescent="0.25">
      <c r="A3" s="27"/>
      <c r="B3" s="56" t="s">
        <v>225</v>
      </c>
      <c r="C3" s="56" t="s">
        <v>47</v>
      </c>
      <c r="D3" s="57" t="s">
        <v>243</v>
      </c>
      <c r="E3" s="58" t="s">
        <v>244</v>
      </c>
      <c r="F3" s="58" t="s">
        <v>413</v>
      </c>
    </row>
    <row r="4" spans="1:6" x14ac:dyDescent="0.25">
      <c r="A4" s="27"/>
      <c r="B4" s="98" t="s">
        <v>273</v>
      </c>
      <c r="C4" s="99" t="s">
        <v>274</v>
      </c>
      <c r="D4" s="99" t="s">
        <v>275</v>
      </c>
      <c r="E4" s="100" t="s">
        <v>276</v>
      </c>
      <c r="F4" s="100" t="s">
        <v>277</v>
      </c>
    </row>
    <row r="5" spans="1:6" x14ac:dyDescent="0.25">
      <c r="A5" s="28" t="str">
        <f>IF('1A Pokazatelji'!C5&lt;&gt;"",'1A Pokazatelji'!A5,"")</f>
        <v>0010</v>
      </c>
      <c r="B5" s="95">
        <v>1</v>
      </c>
      <c r="C5" s="276" t="str">
        <f>IFERROR(VLOOKUP(B5,'1A Pokazatelji'!$B$5:$C$33,2,FALSE),"")</f>
        <v>Stopa redovnoga osnovnog kapitala</v>
      </c>
      <c r="D5" s="96">
        <f>'0 Naslovnica'!$C$7</f>
        <v>0</v>
      </c>
      <c r="E5" s="97"/>
      <c r="F5" s="97"/>
    </row>
    <row r="6" spans="1:6" x14ac:dyDescent="0.25">
      <c r="A6" s="28"/>
      <c r="B6" s="81">
        <v>1</v>
      </c>
      <c r="C6" s="275"/>
      <c r="D6" s="82" t="str">
        <f>IFERROR(IF(D5&lt;&gt;"", DATE(YEAR(EOMONTH(EDATE(D5,-3),0)), MONTH(EOMONTH(EDATE(D5,-3), 0)), DAY(EOMONTH(EDATE(D5,-3),0))), ""), "")</f>
        <v/>
      </c>
      <c r="E6" s="83"/>
      <c r="F6" s="97"/>
    </row>
    <row r="7" spans="1:6" x14ac:dyDescent="0.25">
      <c r="A7" s="28"/>
      <c r="B7" s="81">
        <v>1</v>
      </c>
      <c r="C7" s="275"/>
      <c r="D7" s="82" t="str">
        <f>IFERROR(IF(D6&lt;&gt;"", DATE(YEAR(EOMONTH(EDATE(D6,-3),0)), MONTH(EOMONTH(EDATE(D6,-3), 0)), DAY(EOMONTH(EDATE(D6,-3),0))), ""), "")</f>
        <v/>
      </c>
      <c r="E7" s="83"/>
      <c r="F7" s="97"/>
    </row>
    <row r="8" spans="1:6" x14ac:dyDescent="0.25">
      <c r="A8" s="28"/>
      <c r="B8" s="81">
        <v>1</v>
      </c>
      <c r="C8" s="275"/>
      <c r="D8" s="82" t="str">
        <f>IFERROR(IF(D7&lt;&gt;"", DATE(YEAR(EOMONTH(EDATE(D7,-3),0)), MONTH(EOMONTH(EDATE(D7,-3), 0)), DAY(EOMONTH(EDATE(D7,-3),0))), ""), "")</f>
        <v/>
      </c>
      <c r="E8" s="83"/>
      <c r="F8" s="97"/>
    </row>
    <row r="9" spans="1:6" x14ac:dyDescent="0.25">
      <c r="A9" s="28" t="str">
        <f>IF('1A Pokazatelji'!C6&lt;&gt;"",'1A Pokazatelji'!A6,"")</f>
        <v>0020</v>
      </c>
      <c r="B9" s="81">
        <v>2</v>
      </c>
      <c r="C9" s="275" t="str">
        <f>IFERROR(VLOOKUP(B9,'1A Pokazatelji'!$B$5:$C$33,2,FALSE),"")</f>
        <v>Stopa ukupnoga kapitala</v>
      </c>
      <c r="D9" s="96">
        <f>'0 Naslovnica'!$C$7</f>
        <v>0</v>
      </c>
      <c r="E9" s="83"/>
      <c r="F9" s="97"/>
    </row>
    <row r="10" spans="1:6" x14ac:dyDescent="0.25">
      <c r="A10" s="28"/>
      <c r="B10" s="81">
        <v>2</v>
      </c>
      <c r="C10" s="275"/>
      <c r="D10" s="82" t="str">
        <f>IFERROR(IF(D9&lt;&gt;"", DATE(YEAR(EOMONTH(EDATE(D9,-3),0)), MONTH(EOMONTH(EDATE(D9,-3), 0)), DAY(EOMONTH(EDATE(D9,-3),0))), ""), "")</f>
        <v/>
      </c>
      <c r="E10" s="83"/>
      <c r="F10" s="97"/>
    </row>
    <row r="11" spans="1:6" x14ac:dyDescent="0.25">
      <c r="A11" s="28"/>
      <c r="B11" s="81">
        <v>2</v>
      </c>
      <c r="C11" s="275"/>
      <c r="D11" s="82" t="str">
        <f>IFERROR(IF(D10&lt;&gt;"", DATE(YEAR(EOMONTH(EDATE(D10,-3),0)), MONTH(EOMONTH(EDATE(D10,-3), 0)), DAY(EOMONTH(EDATE(D10,-3),0))), ""), "")</f>
        <v/>
      </c>
      <c r="E11" s="83"/>
      <c r="F11" s="97"/>
    </row>
    <row r="12" spans="1:6" x14ac:dyDescent="0.25">
      <c r="A12" s="28"/>
      <c r="B12" s="81">
        <v>2</v>
      </c>
      <c r="C12" s="275"/>
      <c r="D12" s="82" t="str">
        <f>IFERROR(IF(D11&lt;&gt;"", DATE(YEAR(EOMONTH(EDATE(D11,-3),0)), MONTH(EOMONTH(EDATE(D11,-3), 0)), DAY(EOMONTH(EDATE(D11,-3),0))), ""), "")</f>
        <v/>
      </c>
      <c r="E12" s="83"/>
      <c r="F12" s="97"/>
    </row>
    <row r="13" spans="1:6" x14ac:dyDescent="0.25">
      <c r="A13" s="28" t="str">
        <f>IF('1A Pokazatelji'!C7&lt;&gt;"",'1A Pokazatelji'!A7,"")</f>
        <v>0030</v>
      </c>
      <c r="B13" s="81">
        <v>3</v>
      </c>
      <c r="C13" s="275" t="str">
        <f>IFERROR(VLOOKUP(B13,'1A Pokazatelji'!$B$5:$C$33,2,FALSE),"")</f>
        <v>Omjer financijske poluge</v>
      </c>
      <c r="D13" s="96">
        <f>'0 Naslovnica'!$C$7</f>
        <v>0</v>
      </c>
      <c r="E13" s="83"/>
      <c r="F13" s="97"/>
    </row>
    <row r="14" spans="1:6" x14ac:dyDescent="0.25">
      <c r="A14" s="28"/>
      <c r="B14" s="81">
        <v>3</v>
      </c>
      <c r="C14" s="275"/>
      <c r="D14" s="82" t="str">
        <f>IFERROR(IF(D13&lt;&gt;"", DATE(YEAR(EOMONTH(EDATE(D13,-3),0)), MONTH(EOMONTH(EDATE(D13,-3), 0)), DAY(EOMONTH(EDATE(D13,-3),0))), ""), "")</f>
        <v/>
      </c>
      <c r="E14" s="83"/>
      <c r="F14" s="97"/>
    </row>
    <row r="15" spans="1:6" x14ac:dyDescent="0.25">
      <c r="A15" s="28"/>
      <c r="B15" s="81">
        <v>3</v>
      </c>
      <c r="C15" s="275"/>
      <c r="D15" s="82" t="str">
        <f>IFERROR(IF(D14&lt;&gt;"", DATE(YEAR(EOMONTH(EDATE(D14,-3),0)), MONTH(EOMONTH(EDATE(D14,-3), 0)), DAY(EOMONTH(EDATE(D14,-3),0))), ""), "")</f>
        <v/>
      </c>
      <c r="E15" s="83"/>
      <c r="F15" s="97"/>
    </row>
    <row r="16" spans="1:6" x14ac:dyDescent="0.25">
      <c r="A16" s="28"/>
      <c r="B16" s="81">
        <v>3</v>
      </c>
      <c r="C16" s="275"/>
      <c r="D16" s="82" t="str">
        <f>IFERROR(IF(D15&lt;&gt;"", DATE(YEAR(EOMONTH(EDATE(D15,-3),0)), MONTH(EOMONTH(EDATE(D15,-3), 0)), DAY(EOMONTH(EDATE(D15,-3),0))), ""), "")</f>
        <v/>
      </c>
      <c r="E16" s="83"/>
      <c r="F16" s="97"/>
    </row>
    <row r="17" spans="1:6" x14ac:dyDescent="0.25">
      <c r="A17" s="28" t="str">
        <f>IF('1A Pokazatelji'!C8&lt;&gt;"",'1A Pokazatelji'!A8,"")</f>
        <v>0040</v>
      </c>
      <c r="B17" s="81">
        <v>4</v>
      </c>
      <c r="C17" s="275" t="str">
        <f>IFERROR(VLOOKUP(B17,'1A Pokazatelji'!$B$5:$C$33,2,FALSE),"")</f>
        <v>MREL - TREA (ako je primjenjivo)</v>
      </c>
      <c r="D17" s="96">
        <f>'0 Naslovnica'!$C$7</f>
        <v>0</v>
      </c>
      <c r="E17" s="83"/>
      <c r="F17" s="97"/>
    </row>
    <row r="18" spans="1:6" x14ac:dyDescent="0.25">
      <c r="A18" s="28"/>
      <c r="B18" s="81">
        <v>4</v>
      </c>
      <c r="C18" s="275"/>
      <c r="D18" s="82" t="str">
        <f>IFERROR(IF(D17&lt;&gt;"", DATE(YEAR(EOMONTH(EDATE(D17,-3),0)), MONTH(EOMONTH(EDATE(D17,-3), 0)), DAY(EOMONTH(EDATE(D17,-3),0))), ""), "")</f>
        <v/>
      </c>
      <c r="E18" s="83"/>
      <c r="F18" s="97"/>
    </row>
    <row r="19" spans="1:6" x14ac:dyDescent="0.25">
      <c r="A19" s="28"/>
      <c r="B19" s="81">
        <v>4</v>
      </c>
      <c r="C19" s="275"/>
      <c r="D19" s="82" t="str">
        <f>IFERROR(IF(D18&lt;&gt;"", DATE(YEAR(EOMONTH(EDATE(D18,-3),0)), MONTH(EOMONTH(EDATE(D18,-3), 0)), DAY(EOMONTH(EDATE(D18,-3),0))), ""), "")</f>
        <v/>
      </c>
      <c r="E19" s="83"/>
      <c r="F19" s="97"/>
    </row>
    <row r="20" spans="1:6" x14ac:dyDescent="0.25">
      <c r="A20" s="28"/>
      <c r="B20" s="81">
        <v>4</v>
      </c>
      <c r="C20" s="275"/>
      <c r="D20" s="82" t="str">
        <f>IFERROR(IF(D19&lt;&gt;"", DATE(YEAR(EOMONTH(EDATE(D19,-3),0)), MONTH(EOMONTH(EDATE(D19,-3), 0)), DAY(EOMONTH(EDATE(D19,-3),0))), ""), "")</f>
        <v/>
      </c>
      <c r="E20" s="83"/>
      <c r="F20" s="97"/>
    </row>
    <row r="21" spans="1:6" x14ac:dyDescent="0.25">
      <c r="A21" s="28" t="str">
        <f>IF('1A Pokazatelji'!C10&lt;&gt;"",'1A Pokazatelji'!A10,"")</f>
        <v>0050</v>
      </c>
      <c r="B21" s="81">
        <v>5</v>
      </c>
      <c r="C21" s="275" t="str">
        <f>IFERROR(VLOOKUP(B21,'1A Pokazatelji'!$B$5:$C$33,2,FALSE),"")</f>
        <v>MREL- TEM (ako je primjenjivo)</v>
      </c>
      <c r="D21" s="96">
        <f>'0 Naslovnica'!$C$7</f>
        <v>0</v>
      </c>
      <c r="E21" s="83"/>
      <c r="F21" s="97"/>
    </row>
    <row r="22" spans="1:6" x14ac:dyDescent="0.25">
      <c r="A22" s="28"/>
      <c r="B22" s="81">
        <v>5</v>
      </c>
      <c r="C22" s="275"/>
      <c r="D22" s="82" t="str">
        <f>IFERROR(IF(D21&lt;&gt;"", DATE(YEAR(EOMONTH(EDATE(D21,-3),0)), MONTH(EOMONTH(EDATE(D21,-3), 0)), DAY(EOMONTH(EDATE(D21,-3),0))), ""), "")</f>
        <v/>
      </c>
      <c r="E22" s="83"/>
      <c r="F22" s="97"/>
    </row>
    <row r="23" spans="1:6" x14ac:dyDescent="0.25">
      <c r="A23" s="28"/>
      <c r="B23" s="81">
        <v>5</v>
      </c>
      <c r="C23" s="275"/>
      <c r="D23" s="82" t="str">
        <f>IFERROR(IF(D22&lt;&gt;"", DATE(YEAR(EOMONTH(EDATE(D22,-3),0)), MONTH(EOMONTH(EDATE(D22,-3), 0)), DAY(EOMONTH(EDATE(D22,-3),0))), ""), "")</f>
        <v/>
      </c>
      <c r="E23" s="83"/>
      <c r="F23" s="97"/>
    </row>
    <row r="24" spans="1:6" x14ac:dyDescent="0.25">
      <c r="A24" s="28"/>
      <c r="B24" s="81">
        <v>5</v>
      </c>
      <c r="C24" s="275"/>
      <c r="D24" s="82" t="str">
        <f>IFERROR(IF(D23&lt;&gt;"", DATE(YEAR(EOMONTH(EDATE(D23,-3),0)), MONTH(EOMONTH(EDATE(D23,-3), 0)), DAY(EOMONTH(EDATE(D23,-3),0))), ""), "")</f>
        <v/>
      </c>
      <c r="E24" s="83"/>
      <c r="F24" s="97"/>
    </row>
    <row r="25" spans="1:6" x14ac:dyDescent="0.25">
      <c r="A25" s="28" t="str">
        <f>IF('1A Pokazatelji'!C11&lt;&gt;"",'1A Pokazatelji'!A11,"")</f>
        <v>0060</v>
      </c>
      <c r="B25" s="81">
        <v>6</v>
      </c>
      <c r="C25" s="275" t="str">
        <f>IFERROR(VLOOKUP(B25,'1A Pokazatelji'!$B$5:$C$33,2,FALSE),"")</f>
        <v>TLAC</v>
      </c>
      <c r="D25" s="96">
        <f>'0 Naslovnica'!$C$7</f>
        <v>0</v>
      </c>
      <c r="E25" s="83"/>
      <c r="F25" s="97"/>
    </row>
    <row r="26" spans="1:6" x14ac:dyDescent="0.25">
      <c r="A26" s="28"/>
      <c r="B26" s="81">
        <v>6</v>
      </c>
      <c r="C26" s="275"/>
      <c r="D26" s="82" t="str">
        <f>IFERROR(IF(D25&lt;&gt;"", DATE(YEAR(EOMONTH(EDATE(D25,-3),0)), MONTH(EOMONTH(EDATE(D25,-3), 0)), DAY(EOMONTH(EDATE(D25,-3),0))), ""), "")</f>
        <v/>
      </c>
      <c r="E26" s="83"/>
      <c r="F26" s="97"/>
    </row>
    <row r="27" spans="1:6" x14ac:dyDescent="0.25">
      <c r="A27" s="28"/>
      <c r="B27" s="81">
        <v>6</v>
      </c>
      <c r="C27" s="275"/>
      <c r="D27" s="82" t="str">
        <f>IFERROR(IF(D26&lt;&gt;"", DATE(YEAR(EOMONTH(EDATE(D26,-3),0)), MONTH(EOMONTH(EDATE(D26,-3), 0)), DAY(EOMONTH(EDATE(D26,-3),0))), ""), "")</f>
        <v/>
      </c>
      <c r="E27" s="83"/>
      <c r="F27" s="97"/>
    </row>
    <row r="28" spans="1:6" x14ac:dyDescent="0.25">
      <c r="A28" s="28"/>
      <c r="B28" s="81">
        <v>6</v>
      </c>
      <c r="C28" s="275"/>
      <c r="D28" s="82" t="str">
        <f>IFERROR(IF(D27&lt;&gt;"", DATE(YEAR(EOMONTH(EDATE(D27,-3),0)), MONTH(EOMONTH(EDATE(D27,-3), 0)), DAY(EOMONTH(EDATE(D27,-3),0))), ""), "")</f>
        <v/>
      </c>
      <c r="E28" s="83"/>
      <c r="F28" s="97"/>
    </row>
    <row r="29" spans="1:6" x14ac:dyDescent="0.25">
      <c r="A29" s="28" t="str">
        <f>IF('1A Pokazatelji'!C12&lt;&gt;"",'1A Pokazatelji'!A12,"")</f>
        <v>0070</v>
      </c>
      <c r="B29" s="81">
        <v>7</v>
      </c>
      <c r="C29" s="275" t="str">
        <f>IFERROR(VLOOKUP(B29,'1A Pokazatelji'!$B$5:$C$33,2,FALSE),"")</f>
        <v>LCR</v>
      </c>
      <c r="D29" s="96">
        <f>'0 Naslovnica'!$C$7</f>
        <v>0</v>
      </c>
      <c r="E29" s="83"/>
      <c r="F29" s="97"/>
    </row>
    <row r="30" spans="1:6" x14ac:dyDescent="0.25">
      <c r="A30" s="28"/>
      <c r="B30" s="81">
        <v>7</v>
      </c>
      <c r="C30" s="275"/>
      <c r="D30" s="82" t="str">
        <f>IFERROR(IF(D29&lt;&gt;"", DATE(YEAR(EOMONTH(EDATE(D29,-3),0)), MONTH(EOMONTH(EDATE(D29,-3), 0)), DAY(EOMONTH(EDATE(D29,-3),0))), ""), "")</f>
        <v/>
      </c>
      <c r="E30" s="83"/>
      <c r="F30" s="97"/>
    </row>
    <row r="31" spans="1:6" x14ac:dyDescent="0.25">
      <c r="A31" s="28"/>
      <c r="B31" s="81">
        <v>7</v>
      </c>
      <c r="C31" s="275"/>
      <c r="D31" s="82" t="str">
        <f>IFERROR(IF(D30&lt;&gt;"", DATE(YEAR(EOMONTH(EDATE(D30,-3),0)), MONTH(EOMONTH(EDATE(D30,-3), 0)), DAY(EOMONTH(EDATE(D30,-3),0))), ""), "")</f>
        <v/>
      </c>
      <c r="E31" s="83"/>
      <c r="F31" s="97"/>
    </row>
    <row r="32" spans="1:6" x14ac:dyDescent="0.25">
      <c r="A32" s="28"/>
      <c r="B32" s="81">
        <v>7</v>
      </c>
      <c r="C32" s="275"/>
      <c r="D32" s="82" t="str">
        <f>IFERROR(IF(D31&lt;&gt;"", DATE(YEAR(EOMONTH(EDATE(D31,-3),0)), MONTH(EOMONTH(EDATE(D31,-3), 0)), DAY(EOMONTH(EDATE(D31,-3),0))), ""), "")</f>
        <v/>
      </c>
      <c r="E32" s="83"/>
      <c r="F32" s="97"/>
    </row>
    <row r="33" spans="1:6" x14ac:dyDescent="0.25">
      <c r="A33" s="28" t="str">
        <f>IF('1A Pokazatelji'!C13&lt;&gt;"",'1A Pokazatelji'!A13,"")</f>
        <v>0080</v>
      </c>
      <c r="B33" s="81">
        <v>8</v>
      </c>
      <c r="C33" s="275" t="str">
        <f>IFERROR(VLOOKUP(B33,'1A Pokazatelji'!$B$5:$C$33,2,FALSE),"")</f>
        <v>NSFR</v>
      </c>
      <c r="D33" s="96">
        <f>'0 Naslovnica'!$C$7</f>
        <v>0</v>
      </c>
      <c r="E33" s="83"/>
      <c r="F33" s="97"/>
    </row>
    <row r="34" spans="1:6" x14ac:dyDescent="0.25">
      <c r="A34" s="28"/>
      <c r="B34" s="81">
        <v>8</v>
      </c>
      <c r="C34" s="275"/>
      <c r="D34" s="82" t="str">
        <f>IFERROR(IF(D33&lt;&gt;"", DATE(YEAR(EOMONTH(EDATE(D33,-3),0)), MONTH(EOMONTH(EDATE(D33,-3), 0)), DAY(EOMONTH(EDATE(D33,-3),0))), ""), "")</f>
        <v/>
      </c>
      <c r="E34" s="83"/>
      <c r="F34" s="97"/>
    </row>
    <row r="35" spans="1:6" x14ac:dyDescent="0.25">
      <c r="A35" s="28"/>
      <c r="B35" s="81">
        <v>8</v>
      </c>
      <c r="C35" s="275"/>
      <c r="D35" s="82" t="str">
        <f>IFERROR(IF(D34&lt;&gt;"", DATE(YEAR(EOMONTH(EDATE(D34,-3),0)), MONTH(EOMONTH(EDATE(D34,-3), 0)), DAY(EOMONTH(EDATE(D34,-3),0))), ""), "")</f>
        <v/>
      </c>
      <c r="E35" s="83"/>
      <c r="F35" s="97"/>
    </row>
    <row r="36" spans="1:6" x14ac:dyDescent="0.25">
      <c r="A36" s="28"/>
      <c r="B36" s="81">
        <v>8</v>
      </c>
      <c r="C36" s="275"/>
      <c r="D36" s="82" t="str">
        <f>IFERROR(IF(D35&lt;&gt;"", DATE(YEAR(EOMONTH(EDATE(D35,-3),0)), MONTH(EOMONTH(EDATE(D35,-3), 0)), DAY(EOMONTH(EDATE(D35,-3),0))), ""), "")</f>
        <v/>
      </c>
      <c r="E36" s="83"/>
      <c r="F36" s="97"/>
    </row>
    <row r="37" spans="1:6" ht="15" customHeight="1" x14ac:dyDescent="0.25">
      <c r="A37" s="28" t="str">
        <f>IF('1A Pokazatelji'!C14&lt;&gt;"",'1A Pokazatelji'!A14,"")</f>
        <v>0090</v>
      </c>
      <c r="B37" s="81">
        <v>9</v>
      </c>
      <c r="C37" s="275" t="str">
        <f>IFERROR(VLOOKUP(B37,'1A Pokazatelji'!$B$5:$C$33,2,FALSE),"")</f>
        <v>Poseban zahtjev za likvidnost iz članka 225. ZOKI</v>
      </c>
      <c r="D37" s="96">
        <f>'0 Naslovnica'!$C$7</f>
        <v>0</v>
      </c>
      <c r="E37" s="85"/>
      <c r="F37" s="97"/>
    </row>
    <row r="38" spans="1:6" x14ac:dyDescent="0.25">
      <c r="A38" s="28"/>
      <c r="B38" s="81">
        <v>9</v>
      </c>
      <c r="C38" s="275"/>
      <c r="D38" s="82" t="str">
        <f>IFERROR(IF(D37&lt;&gt;"", DATE(YEAR(EOMONTH(EDATE(D37,-3),0)), MONTH(EOMONTH(EDATE(D37,-3), 0)), DAY(EOMONTH(EDATE(D37,-3),0))), ""), "")</f>
        <v/>
      </c>
      <c r="E38" s="85"/>
      <c r="F38" s="97"/>
    </row>
    <row r="39" spans="1:6" x14ac:dyDescent="0.25">
      <c r="A39" s="28"/>
      <c r="B39" s="81">
        <v>9</v>
      </c>
      <c r="C39" s="275"/>
      <c r="D39" s="82" t="str">
        <f>IFERROR(IF(D38&lt;&gt;"", DATE(YEAR(EOMONTH(EDATE(D38,-3),0)), MONTH(EOMONTH(EDATE(D38,-3), 0)), DAY(EOMONTH(EDATE(D38,-3),0))), ""), "")</f>
        <v/>
      </c>
      <c r="E39" s="85"/>
      <c r="F39" s="97"/>
    </row>
    <row r="40" spans="1:6" x14ac:dyDescent="0.25">
      <c r="A40" s="28"/>
      <c r="B40" s="81">
        <v>9</v>
      </c>
      <c r="C40" s="275"/>
      <c r="D40" s="82" t="str">
        <f>IFERROR(IF(D39&lt;&gt;"", DATE(YEAR(EOMONTH(EDATE(D39,-3),0)), MONTH(EOMONTH(EDATE(D39,-3), 0)), DAY(EOMONTH(EDATE(D39,-3),0))), ""), "")</f>
        <v/>
      </c>
      <c r="E40" s="85"/>
      <c r="F40" s="97"/>
    </row>
    <row r="41" spans="1:6" x14ac:dyDescent="0.25">
      <c r="A41" s="28" t="str">
        <f>IF('1A Pokazatelji'!C15&lt;&gt;"",'1A Pokazatelji'!A15,"")</f>
        <v>0100</v>
      </c>
      <c r="B41" s="81">
        <v>10</v>
      </c>
      <c r="C41" s="275" t="str">
        <f>IFERROR(VLOOKUP(B41,'1A Pokazatelji'!$B$5:$C$33,2,FALSE),"")</f>
        <v>Dostupna neopterećena imovina prihvatljiva za središnju banku</v>
      </c>
      <c r="D41" s="96">
        <f>'0 Naslovnica'!$C$7</f>
        <v>0</v>
      </c>
      <c r="E41" s="85"/>
      <c r="F41" s="97"/>
    </row>
    <row r="42" spans="1:6" x14ac:dyDescent="0.25">
      <c r="A42" s="28"/>
      <c r="B42" s="81">
        <v>10</v>
      </c>
      <c r="C42" s="275"/>
      <c r="D42" s="82" t="str">
        <f>IFERROR(IF(D41&lt;&gt;"", DATE(YEAR(EOMONTH(EDATE(D41,-3),0)), MONTH(EOMONTH(EDATE(D41,-3), 0)), DAY(EOMONTH(EDATE(D41,-3),0))), ""), "")</f>
        <v/>
      </c>
      <c r="E42" s="85"/>
      <c r="F42" s="97"/>
    </row>
    <row r="43" spans="1:6" x14ac:dyDescent="0.25">
      <c r="A43" s="28"/>
      <c r="B43" s="81">
        <v>10</v>
      </c>
      <c r="C43" s="275"/>
      <c r="D43" s="82" t="str">
        <f>IFERROR(IF(D42&lt;&gt;"", DATE(YEAR(EOMONTH(EDATE(D42,-3),0)), MONTH(EOMONTH(EDATE(D42,-3), 0)), DAY(EOMONTH(EDATE(D42,-3),0))), ""), "")</f>
        <v/>
      </c>
      <c r="E43" s="85"/>
      <c r="F43" s="97"/>
    </row>
    <row r="44" spans="1:6" x14ac:dyDescent="0.25">
      <c r="A44" s="28"/>
      <c r="B44" s="81">
        <v>10</v>
      </c>
      <c r="C44" s="275"/>
      <c r="D44" s="82" t="str">
        <f>IFERROR(IF(D43&lt;&gt;"", DATE(YEAR(EOMONTH(EDATE(D43,-3),0)), MONTH(EOMONTH(EDATE(D43,-3), 0)), DAY(EOMONTH(EDATE(D43,-3),0))), ""), "")</f>
        <v/>
      </c>
      <c r="E44" s="85"/>
      <c r="F44" s="97"/>
    </row>
    <row r="45" spans="1:6" x14ac:dyDescent="0.25">
      <c r="A45" s="28" t="str">
        <f>IF('1A Pokazatelji'!C16&lt;&gt;"",'1A Pokazatelji'!A16,"")</f>
        <v>0110</v>
      </c>
      <c r="B45" s="81">
        <v>11</v>
      </c>
      <c r="C45" s="275" t="str">
        <f>IFERROR(VLOOKUP(B45,'1A Pokazatelji'!$B$5:$C$33,2,FALSE),"")</f>
        <v>Likvidnosna pozicija</v>
      </c>
      <c r="D45" s="96">
        <f>'0 Naslovnica'!$C$7</f>
        <v>0</v>
      </c>
      <c r="E45" s="83"/>
      <c r="F45" s="97"/>
    </row>
    <row r="46" spans="1:6" x14ac:dyDescent="0.25">
      <c r="A46" s="28"/>
      <c r="B46" s="81">
        <v>11</v>
      </c>
      <c r="C46" s="275"/>
      <c r="D46" s="82" t="str">
        <f>IFERROR(IF(D45&lt;&gt;"", DATE(YEAR(EOMONTH(EDATE(D45,-3),0)), MONTH(EOMONTH(EDATE(D45,-3), 0)), DAY(EOMONTH(EDATE(D45,-3),0))), ""), "")</f>
        <v/>
      </c>
      <c r="E46" s="83"/>
      <c r="F46" s="97"/>
    </row>
    <row r="47" spans="1:6" x14ac:dyDescent="0.25">
      <c r="A47" s="28"/>
      <c r="B47" s="81">
        <v>11</v>
      </c>
      <c r="C47" s="275"/>
      <c r="D47" s="82" t="str">
        <f>IFERROR(IF(D46&lt;&gt;"", DATE(YEAR(EOMONTH(EDATE(D46,-3),0)), MONTH(EOMONTH(EDATE(D46,-3), 0)), DAY(EOMONTH(EDATE(D46,-3),0))), ""), "")</f>
        <v/>
      </c>
      <c r="E47" s="83"/>
      <c r="F47" s="97"/>
    </row>
    <row r="48" spans="1:6" x14ac:dyDescent="0.25">
      <c r="A48" s="28"/>
      <c r="B48" s="81">
        <v>11</v>
      </c>
      <c r="C48" s="275"/>
      <c r="D48" s="82" t="str">
        <f>IFERROR(IF(D47&lt;&gt;"", DATE(YEAR(EOMONTH(EDATE(D47,-3),0)), MONTH(EOMONTH(EDATE(D47,-3), 0)), DAY(EOMONTH(EDATE(D47,-3),0))), ""), "")</f>
        <v/>
      </c>
      <c r="E48" s="83"/>
      <c r="F48" s="97"/>
    </row>
    <row r="49" spans="1:6" x14ac:dyDescent="0.25">
      <c r="A49" s="28" t="str">
        <f>IF('1A Pokazatelji'!C17&lt;&gt;"",'1A Pokazatelji'!A17,"")</f>
        <v>0120</v>
      </c>
      <c r="B49" s="81">
        <v>12</v>
      </c>
      <c r="C49" s="275" t="str">
        <f>IFERROR(VLOOKUP(B49,'1A Pokazatelji'!$B$5:$C$33,2,FALSE),"")</f>
        <v>ROA</v>
      </c>
      <c r="D49" s="96">
        <f>'0 Naslovnica'!$C$7</f>
        <v>0</v>
      </c>
      <c r="E49" s="83"/>
      <c r="F49" s="97"/>
    </row>
    <row r="50" spans="1:6" x14ac:dyDescent="0.25">
      <c r="A50" s="28"/>
      <c r="B50" s="81">
        <v>12</v>
      </c>
      <c r="C50" s="275"/>
      <c r="D50" s="82" t="str">
        <f>IFERROR(IF(D49&lt;&gt;"", DATE(YEAR(EOMONTH(EDATE(D49,-3),0)), MONTH(EOMONTH(EDATE(D49,-3), 0)), DAY(EOMONTH(EDATE(D49,-3),0))), ""), "")</f>
        <v/>
      </c>
      <c r="E50" s="83"/>
      <c r="F50" s="97"/>
    </row>
    <row r="51" spans="1:6" x14ac:dyDescent="0.25">
      <c r="A51" s="28"/>
      <c r="B51" s="81">
        <v>12</v>
      </c>
      <c r="C51" s="275"/>
      <c r="D51" s="82" t="str">
        <f>IFERROR(IF(D50&lt;&gt;"", DATE(YEAR(EOMONTH(EDATE(D50,-3),0)), MONTH(EOMONTH(EDATE(D50,-3), 0)), DAY(EOMONTH(EDATE(D50,-3),0))), ""), "")</f>
        <v/>
      </c>
      <c r="E51" s="83"/>
      <c r="F51" s="97"/>
    </row>
    <row r="52" spans="1:6" x14ac:dyDescent="0.25">
      <c r="A52" s="28"/>
      <c r="B52" s="81">
        <v>12</v>
      </c>
      <c r="C52" s="275"/>
      <c r="D52" s="82" t="str">
        <f>IFERROR(IF(D51&lt;&gt;"", DATE(YEAR(EOMONTH(EDATE(D51,-3),0)), MONTH(EOMONTH(EDATE(D51,-3), 0)), DAY(EOMONTH(EDATE(D51,-3),0))), ""), "")</f>
        <v/>
      </c>
      <c r="E52" s="83"/>
      <c r="F52" s="97"/>
    </row>
    <row r="53" spans="1:6" x14ac:dyDescent="0.25">
      <c r="A53" s="28" t="str">
        <f>IF('1A Pokazatelji'!C18&lt;&gt;"",'1A Pokazatelji'!A18,"")</f>
        <v>0130</v>
      </c>
      <c r="B53" s="81">
        <v>13</v>
      </c>
      <c r="C53" s="275" t="str">
        <f>IFERROR(VLOOKUP(B53,'1A Pokazatelji'!$B$5:$C$33,2,FALSE),"")</f>
        <v>ROE</v>
      </c>
      <c r="D53" s="96">
        <f>'0 Naslovnica'!$C$7</f>
        <v>0</v>
      </c>
      <c r="E53" s="83"/>
      <c r="F53" s="97"/>
    </row>
    <row r="54" spans="1:6" x14ac:dyDescent="0.25">
      <c r="A54" s="28"/>
      <c r="B54" s="81">
        <v>13</v>
      </c>
      <c r="C54" s="275"/>
      <c r="D54" s="82" t="str">
        <f>IFERROR(IF(D53&lt;&gt;"", DATE(YEAR(EOMONTH(EDATE(D53,-3),0)), MONTH(EOMONTH(EDATE(D53,-3), 0)), DAY(EOMONTH(EDATE(D53,-3),0))), ""), "")</f>
        <v/>
      </c>
      <c r="E54" s="83"/>
      <c r="F54" s="97"/>
    </row>
    <row r="55" spans="1:6" x14ac:dyDescent="0.25">
      <c r="A55" s="28"/>
      <c r="B55" s="81">
        <v>13</v>
      </c>
      <c r="C55" s="275"/>
      <c r="D55" s="82" t="str">
        <f>IFERROR(IF(D54&lt;&gt;"", DATE(YEAR(EOMONTH(EDATE(D54,-3),0)), MONTH(EOMONTH(EDATE(D54,-3), 0)), DAY(EOMONTH(EDATE(D54,-3),0))), ""), "")</f>
        <v/>
      </c>
      <c r="E55" s="83"/>
      <c r="F55" s="97"/>
    </row>
    <row r="56" spans="1:6" x14ac:dyDescent="0.25">
      <c r="A56" s="28"/>
      <c r="B56" s="81">
        <v>13</v>
      </c>
      <c r="C56" s="275"/>
      <c r="D56" s="82" t="str">
        <f>IFERROR(IF(D55&lt;&gt;"", DATE(YEAR(EOMONTH(EDATE(D55,-3),0)), MONTH(EOMONTH(EDATE(D55,-3), 0)), DAY(EOMONTH(EDATE(D55,-3),0))), ""), "")</f>
        <v/>
      </c>
      <c r="E56" s="83"/>
      <c r="F56" s="97"/>
    </row>
    <row r="57" spans="1:6" x14ac:dyDescent="0.25">
      <c r="A57" s="28" t="str">
        <f>IF('1A Pokazatelji'!C19&lt;&gt;"",'1A Pokazatelji'!A19,"")</f>
        <v>0140</v>
      </c>
      <c r="B57" s="81">
        <v>14</v>
      </c>
      <c r="C57" s="275" t="str">
        <f>IFERROR(VLOOKUP(B57,'1A Pokazatelji'!$B$5:$C$33,2,FALSE),"")</f>
        <v>Značajni gubitci s osnove operativnog rizika</v>
      </c>
      <c r="D57" s="96">
        <f>'0 Naslovnica'!$C$7</f>
        <v>0</v>
      </c>
      <c r="E57" s="272"/>
      <c r="F57" s="271"/>
    </row>
    <row r="58" spans="1:6" x14ac:dyDescent="0.25">
      <c r="A58" s="28"/>
      <c r="B58" s="81">
        <v>14</v>
      </c>
      <c r="C58" s="275"/>
      <c r="D58" s="82" t="str">
        <f>IFERROR(IF(D57&lt;&gt;"", DATE(YEAR(EOMONTH(EDATE(D57,-3),0)), MONTH(EOMONTH(EDATE(D57,-3), 0)), DAY(EOMONTH(EDATE(D57,-3),0))), ""), "")</f>
        <v/>
      </c>
      <c r="E58" s="272"/>
      <c r="F58" s="271"/>
    </row>
    <row r="59" spans="1:6" x14ac:dyDescent="0.25">
      <c r="A59" s="28"/>
      <c r="B59" s="81">
        <v>14</v>
      </c>
      <c r="C59" s="275"/>
      <c r="D59" s="82" t="str">
        <f>IFERROR(IF(D58&lt;&gt;"", DATE(YEAR(EOMONTH(EDATE(D58,-3),0)), MONTH(EOMONTH(EDATE(D58,-3), 0)), DAY(EOMONTH(EDATE(D58,-3),0))), ""), "")</f>
        <v/>
      </c>
      <c r="E59" s="272"/>
      <c r="F59" s="271"/>
    </row>
    <row r="60" spans="1:6" x14ac:dyDescent="0.25">
      <c r="A60" s="28"/>
      <c r="B60" s="81">
        <v>14</v>
      </c>
      <c r="C60" s="275"/>
      <c r="D60" s="82" t="str">
        <f>IFERROR(IF(D59&lt;&gt;"", DATE(YEAR(EOMONTH(EDATE(D59,-3),0)), MONTH(EOMONTH(EDATE(D59,-3), 0)), DAY(EOMONTH(EDATE(D59,-3),0))), ""), "")</f>
        <v/>
      </c>
      <c r="E60" s="272"/>
      <c r="F60" s="271"/>
    </row>
    <row r="61" spans="1:6" x14ac:dyDescent="0.25">
      <c r="A61" s="28" t="str">
        <f>IF('1A Pokazatelji'!C20&lt;&gt;"",'1A Pokazatelji'!A20,"")</f>
        <v>0150</v>
      </c>
      <c r="B61" s="81">
        <v>15</v>
      </c>
      <c r="C61" s="275" t="str">
        <f>IFERROR(VLOOKUP(B61,'1A Pokazatelji'!$B$5:$C$33,2,FALSE),"")</f>
        <v>Stopa rasta bruto neprihodujućih kredita</v>
      </c>
      <c r="D61" s="96">
        <f>'0 Naslovnica'!$C$7</f>
        <v>0</v>
      </c>
      <c r="E61" s="83"/>
      <c r="F61" s="97"/>
    </row>
    <row r="62" spans="1:6" x14ac:dyDescent="0.25">
      <c r="B62" s="81">
        <v>15</v>
      </c>
      <c r="C62" s="275"/>
      <c r="D62" s="82" t="str">
        <f>IFERROR(IF(D61&lt;&gt;"", DATE(YEAR(EOMONTH(EDATE(D61,-3),0)), MONTH(EOMONTH(EDATE(D61,-3), 0)), DAY(EOMONTH(EDATE(D61,-3),0))), ""), "")</f>
        <v/>
      </c>
      <c r="E62" s="83"/>
      <c r="F62" s="97"/>
    </row>
    <row r="63" spans="1:6" x14ac:dyDescent="0.25">
      <c r="B63" s="81">
        <v>15</v>
      </c>
      <c r="C63" s="275"/>
      <c r="D63" s="82" t="str">
        <f>IFERROR(IF(D62&lt;&gt;"", DATE(YEAR(EOMONTH(EDATE(D62,-3),0)), MONTH(EOMONTH(EDATE(D62,-3), 0)), DAY(EOMONTH(EDATE(D62,-3),0))), ""), "")</f>
        <v/>
      </c>
      <c r="E63" s="83"/>
      <c r="F63" s="97"/>
    </row>
    <row r="64" spans="1:6" x14ac:dyDescent="0.25">
      <c r="B64" s="81">
        <v>15</v>
      </c>
      <c r="C64" s="275"/>
      <c r="D64" s="82" t="str">
        <f>IFERROR(IF(D63&lt;&gt;"", DATE(YEAR(EOMONTH(EDATE(D63,-3),0)), MONTH(EOMONTH(EDATE(D63,-3), 0)), DAY(EOMONTH(EDATE(D63,-3),0))), ""), "")</f>
        <v/>
      </c>
      <c r="E64" s="83"/>
      <c r="F64" s="97"/>
    </row>
    <row r="65" spans="1:6" x14ac:dyDescent="0.25">
      <c r="A65" s="28" t="str">
        <f>IF('1A Pokazatelji'!C9&lt;&gt;"",'1A Pokazatelji'!A9,"")</f>
        <v>0160</v>
      </c>
      <c r="B65" s="81">
        <v>16</v>
      </c>
      <c r="C65" s="275" t="str">
        <f>IFERROR(VLOOKUP(B65,'1A Pokazatelji'!$B$5:$C$33,2,FALSE),"")</f>
        <v>Koeficijent pokrivenosti</v>
      </c>
      <c r="D65" s="96">
        <f>'0 Naslovnica'!$C$7</f>
        <v>0</v>
      </c>
      <c r="E65" s="83"/>
      <c r="F65" s="97"/>
    </row>
    <row r="66" spans="1:6" x14ac:dyDescent="0.25">
      <c r="B66" s="81">
        <f>B65</f>
        <v>16</v>
      </c>
      <c r="C66" s="275"/>
      <c r="D66" s="82" t="str">
        <f>IFERROR(IF(D65&lt;&gt;"", DATE(YEAR(EOMONTH(EDATE(D65,-3),0)), MONTH(EOMONTH(EDATE(D65,-3), 0)), DAY(EOMONTH(EDATE(D65,-3),0))), ""), "")</f>
        <v/>
      </c>
      <c r="E66" s="83"/>
      <c r="F66" s="97"/>
    </row>
    <row r="67" spans="1:6" x14ac:dyDescent="0.25">
      <c r="B67" s="81">
        <f t="shared" ref="B67:B68" si="0">B66</f>
        <v>16</v>
      </c>
      <c r="C67" s="275"/>
      <c r="D67" s="82" t="str">
        <f>IFERROR(IF(D66&lt;&gt;"", DATE(YEAR(EOMONTH(EDATE(D66,-3),0)), MONTH(EOMONTH(EDATE(D66,-3), 0)), DAY(EOMONTH(EDATE(D66,-3),0))), ""), "")</f>
        <v/>
      </c>
      <c r="E67" s="83"/>
      <c r="F67" s="97"/>
    </row>
    <row r="68" spans="1:6" x14ac:dyDescent="0.25">
      <c r="B68" s="81">
        <f t="shared" si="0"/>
        <v>16</v>
      </c>
      <c r="C68" s="275"/>
      <c r="D68" s="82" t="str">
        <f>IFERROR(IF(D67&lt;&gt;"", DATE(YEAR(EOMONTH(EDATE(D67,-3),0)), MONTH(EOMONTH(EDATE(D67,-3), 0)), DAY(EOMONTH(EDATE(D67,-3),0))), ""), "")</f>
        <v/>
      </c>
      <c r="E68" s="83"/>
      <c r="F68" s="97"/>
    </row>
    <row r="69" spans="1:6" x14ac:dyDescent="0.25">
      <c r="A69" s="28" t="str">
        <f>IF('1A Pokazatelji'!C21&lt;&gt;"",'1A Pokazatelji'!A21,"")</f>
        <v/>
      </c>
      <c r="B69" s="81">
        <v>17</v>
      </c>
      <c r="C69" s="275">
        <f>IFERROR(VLOOKUP(B69,'1A Pokazatelji'!$B$5:$C$33,2,FALSE),"")</f>
        <v>0</v>
      </c>
      <c r="D69" s="96">
        <f>'0 Naslovnica'!$C$7</f>
        <v>0</v>
      </c>
      <c r="E69" s="84"/>
      <c r="F69" s="97"/>
    </row>
    <row r="70" spans="1:6" x14ac:dyDescent="0.25">
      <c r="B70" s="81">
        <f>B69</f>
        <v>17</v>
      </c>
      <c r="C70" s="275"/>
      <c r="D70" s="82" t="str">
        <f>IFERROR(IF(D69&lt;&gt;"", DATE(YEAR(EOMONTH(EDATE(D69,-3),0)), MONTH(EOMONTH(EDATE(D69,-3), 0)), DAY(EOMONTH(EDATE(D69,-3),0))), ""), "")</f>
        <v/>
      </c>
      <c r="E70" s="84"/>
      <c r="F70" s="97"/>
    </row>
    <row r="71" spans="1:6" x14ac:dyDescent="0.25">
      <c r="B71" s="81">
        <f t="shared" ref="B71:B72" si="1">B70</f>
        <v>17</v>
      </c>
      <c r="C71" s="275"/>
      <c r="D71" s="82" t="str">
        <f>IFERROR(IF(D70&lt;&gt;"", DATE(YEAR(EOMONTH(EDATE(D70,-3),0)), MONTH(EOMONTH(EDATE(D70,-3), 0)), DAY(EOMONTH(EDATE(D70,-3),0))), ""), "")</f>
        <v/>
      </c>
      <c r="E71" s="84"/>
      <c r="F71" s="97"/>
    </row>
    <row r="72" spans="1:6" x14ac:dyDescent="0.25">
      <c r="B72" s="81">
        <f t="shared" si="1"/>
        <v>17</v>
      </c>
      <c r="C72" s="275"/>
      <c r="D72" s="82" t="str">
        <f>IFERROR(IF(D71&lt;&gt;"", DATE(YEAR(EOMONTH(EDATE(D71,-3),0)), MONTH(EOMONTH(EDATE(D71,-3), 0)), DAY(EOMONTH(EDATE(D71,-3),0))), ""), "")</f>
        <v/>
      </c>
      <c r="E72" s="84"/>
      <c r="F72" s="97"/>
    </row>
    <row r="73" spans="1:6" x14ac:dyDescent="0.25">
      <c r="A73" s="28" t="str">
        <f>IF('1A Pokazatelji'!C22&lt;&gt;"",'1A Pokazatelji'!A22,"")</f>
        <v/>
      </c>
      <c r="B73" s="81">
        <v>18</v>
      </c>
      <c r="C73" s="275">
        <f>IFERROR(VLOOKUP(B73,'1A Pokazatelji'!$B$5:$C$33,2,FALSE),"")</f>
        <v>0</v>
      </c>
      <c r="D73" s="96">
        <f>'0 Naslovnica'!$C$7</f>
        <v>0</v>
      </c>
      <c r="E73" s="84"/>
      <c r="F73" s="97"/>
    </row>
    <row r="74" spans="1:6" x14ac:dyDescent="0.25">
      <c r="B74" s="81">
        <f>B73</f>
        <v>18</v>
      </c>
      <c r="C74" s="275"/>
      <c r="D74" s="82" t="str">
        <f>IFERROR(IF(D73&lt;&gt;"", DATE(YEAR(EOMONTH(EDATE(D73,-3),0)), MONTH(EOMONTH(EDATE(D73,-3), 0)), DAY(EOMONTH(EDATE(D73,-3),0))), ""), "")</f>
        <v/>
      </c>
      <c r="E74" s="84"/>
      <c r="F74" s="97"/>
    </row>
    <row r="75" spans="1:6" x14ac:dyDescent="0.25">
      <c r="B75" s="81">
        <f t="shared" ref="B75:B76" si="2">B74</f>
        <v>18</v>
      </c>
      <c r="C75" s="275"/>
      <c r="D75" s="82" t="str">
        <f>IFERROR(IF(D74&lt;&gt;"", DATE(YEAR(EOMONTH(EDATE(D74,-3),0)), MONTH(EOMONTH(EDATE(D74,-3), 0)), DAY(EOMONTH(EDATE(D74,-3),0))), ""), "")</f>
        <v/>
      </c>
      <c r="E75" s="84"/>
      <c r="F75" s="97"/>
    </row>
    <row r="76" spans="1:6" x14ac:dyDescent="0.25">
      <c r="B76" s="81">
        <f t="shared" si="2"/>
        <v>18</v>
      </c>
      <c r="C76" s="275"/>
      <c r="D76" s="82" t="str">
        <f>IFERROR(IF(D75&lt;&gt;"", DATE(YEAR(EOMONTH(EDATE(D75,-3),0)), MONTH(EOMONTH(EDATE(D75,-3), 0)), DAY(EOMONTH(EDATE(D75,-3),0))), ""), "")</f>
        <v/>
      </c>
      <c r="E76" s="84"/>
      <c r="F76" s="97"/>
    </row>
    <row r="77" spans="1:6" x14ac:dyDescent="0.25">
      <c r="A77" s="28" t="str">
        <f>IF('1A Pokazatelji'!C23&lt;&gt;"",'1A Pokazatelji'!A23,"")</f>
        <v/>
      </c>
      <c r="B77" s="81">
        <v>19</v>
      </c>
      <c r="C77" s="275">
        <f>IFERROR(VLOOKUP(B77,'1A Pokazatelji'!$B$5:$C$33,2,FALSE),"")</f>
        <v>0</v>
      </c>
      <c r="D77" s="96">
        <f>'0 Naslovnica'!$C$7</f>
        <v>0</v>
      </c>
      <c r="E77" s="84"/>
      <c r="F77" s="97"/>
    </row>
    <row r="78" spans="1:6" x14ac:dyDescent="0.25">
      <c r="B78" s="81">
        <f>B77</f>
        <v>19</v>
      </c>
      <c r="C78" s="275"/>
      <c r="D78" s="82" t="str">
        <f>IFERROR(IF(D77&lt;&gt;"", DATE(YEAR(EOMONTH(EDATE(D77,-3),0)), MONTH(EOMONTH(EDATE(D77,-3), 0)), DAY(EOMONTH(EDATE(D77,-3),0))), ""), "")</f>
        <v/>
      </c>
      <c r="E78" s="84"/>
      <c r="F78" s="97"/>
    </row>
    <row r="79" spans="1:6" x14ac:dyDescent="0.25">
      <c r="B79" s="81">
        <f t="shared" ref="B79:B80" si="3">B78</f>
        <v>19</v>
      </c>
      <c r="C79" s="275"/>
      <c r="D79" s="82" t="str">
        <f>IFERROR(IF(D78&lt;&gt;"", DATE(YEAR(EOMONTH(EDATE(D78,-3),0)), MONTH(EOMONTH(EDATE(D78,-3), 0)), DAY(EOMONTH(EDATE(D78,-3),0))), ""), "")</f>
        <v/>
      </c>
      <c r="E79" s="84"/>
      <c r="F79" s="97"/>
    </row>
    <row r="80" spans="1:6" x14ac:dyDescent="0.25">
      <c r="B80" s="81">
        <f t="shared" si="3"/>
        <v>19</v>
      </c>
      <c r="C80" s="275"/>
      <c r="D80" s="82" t="str">
        <f>IFERROR(IF(D79&lt;&gt;"", DATE(YEAR(EOMONTH(EDATE(D79,-3),0)), MONTH(EOMONTH(EDATE(D79,-3), 0)), DAY(EOMONTH(EDATE(D79,-3),0))), ""), "")</f>
        <v/>
      </c>
      <c r="E80" s="84"/>
      <c r="F80" s="97"/>
    </row>
    <row r="81" spans="1:6" x14ac:dyDescent="0.25">
      <c r="A81" s="28" t="str">
        <f>IF('1A Pokazatelji'!C24&lt;&gt;"",'1A Pokazatelji'!A24,"")</f>
        <v/>
      </c>
      <c r="B81" s="81">
        <v>20</v>
      </c>
      <c r="C81" s="275">
        <f>IFERROR(VLOOKUP(B81,'1A Pokazatelji'!$B$5:$C$33,2,FALSE),"")</f>
        <v>0</v>
      </c>
      <c r="D81" s="96">
        <f>'0 Naslovnica'!$C$7</f>
        <v>0</v>
      </c>
      <c r="E81" s="84"/>
      <c r="F81" s="97"/>
    </row>
    <row r="82" spans="1:6" x14ac:dyDescent="0.25">
      <c r="B82" s="81">
        <f>B81</f>
        <v>20</v>
      </c>
      <c r="C82" s="275"/>
      <c r="D82" s="82" t="str">
        <f>IFERROR(IF(D81&lt;&gt;"", DATE(YEAR(EOMONTH(EDATE(D81,-3),0)), MONTH(EOMONTH(EDATE(D81,-3), 0)), DAY(EOMONTH(EDATE(D81,-3),0))), ""), "")</f>
        <v/>
      </c>
      <c r="E82" s="84"/>
      <c r="F82" s="97"/>
    </row>
    <row r="83" spans="1:6" x14ac:dyDescent="0.25">
      <c r="B83" s="81">
        <f t="shared" ref="B83:B84" si="4">B82</f>
        <v>20</v>
      </c>
      <c r="C83" s="275"/>
      <c r="D83" s="82" t="str">
        <f>IFERROR(IF(D82&lt;&gt;"", DATE(YEAR(EOMONTH(EDATE(D82,-3),0)), MONTH(EOMONTH(EDATE(D82,-3), 0)), DAY(EOMONTH(EDATE(D82,-3),0))), ""), "")</f>
        <v/>
      </c>
      <c r="E83" s="84"/>
      <c r="F83" s="97"/>
    </row>
    <row r="84" spans="1:6" x14ac:dyDescent="0.25">
      <c r="B84" s="81">
        <f t="shared" si="4"/>
        <v>20</v>
      </c>
      <c r="C84" s="275"/>
      <c r="D84" s="82" t="str">
        <f>IFERROR(IF(D83&lt;&gt;"", DATE(YEAR(EOMONTH(EDATE(D83,-3),0)), MONTH(EOMONTH(EDATE(D83,-3), 0)), DAY(EOMONTH(EDATE(D83,-3),0))), ""), "")</f>
        <v/>
      </c>
      <c r="E84" s="84"/>
      <c r="F84" s="97"/>
    </row>
    <row r="85" spans="1:6" x14ac:dyDescent="0.25">
      <c r="A85" s="28" t="str">
        <f>IF('1A Pokazatelji'!C25&lt;&gt;"",'1A Pokazatelji'!A25,"")</f>
        <v/>
      </c>
      <c r="B85" s="81">
        <v>21</v>
      </c>
      <c r="C85" s="275">
        <f>IFERROR(VLOOKUP(B85,'1A Pokazatelji'!$B$5:$C$33,2,FALSE),"")</f>
        <v>0</v>
      </c>
      <c r="D85" s="96">
        <f>'0 Naslovnica'!$C$7</f>
        <v>0</v>
      </c>
      <c r="E85" s="84"/>
      <c r="F85" s="97"/>
    </row>
    <row r="86" spans="1:6" x14ac:dyDescent="0.25">
      <c r="B86" s="81">
        <f>B85</f>
        <v>21</v>
      </c>
      <c r="C86" s="275"/>
      <c r="D86" s="82" t="str">
        <f>IFERROR(IF(D85&lt;&gt;"", DATE(YEAR(EOMONTH(EDATE(D85,-3),0)), MONTH(EOMONTH(EDATE(D85,-3), 0)), DAY(EOMONTH(EDATE(D85,-3),0))), ""), "")</f>
        <v/>
      </c>
      <c r="E86" s="84"/>
      <c r="F86" s="97"/>
    </row>
    <row r="87" spans="1:6" x14ac:dyDescent="0.25">
      <c r="B87" s="81">
        <f t="shared" ref="B87:B88" si="5">B86</f>
        <v>21</v>
      </c>
      <c r="C87" s="275"/>
      <c r="D87" s="82" t="str">
        <f>IFERROR(IF(D86&lt;&gt;"", DATE(YEAR(EOMONTH(EDATE(D86,-3),0)), MONTH(EOMONTH(EDATE(D86,-3), 0)), DAY(EOMONTH(EDATE(D86,-3),0))), ""), "")</f>
        <v/>
      </c>
      <c r="E87" s="84"/>
      <c r="F87" s="97"/>
    </row>
    <row r="88" spans="1:6" x14ac:dyDescent="0.25">
      <c r="B88" s="81">
        <f t="shared" si="5"/>
        <v>21</v>
      </c>
      <c r="C88" s="275"/>
      <c r="D88" s="82" t="str">
        <f>IFERROR(IF(D87&lt;&gt;"", DATE(YEAR(EOMONTH(EDATE(D87,-3),0)), MONTH(EOMONTH(EDATE(D87,-3), 0)), DAY(EOMONTH(EDATE(D87,-3),0))), ""), "")</f>
        <v/>
      </c>
      <c r="E88" s="84"/>
      <c r="F88" s="97"/>
    </row>
    <row r="89" spans="1:6" x14ac:dyDescent="0.25">
      <c r="A89" s="28" t="str">
        <f>IF('1A Pokazatelji'!C26&lt;&gt;"",'1A Pokazatelji'!A26,"")</f>
        <v/>
      </c>
      <c r="B89" s="81">
        <v>22</v>
      </c>
      <c r="C89" s="275">
        <f>IFERROR(VLOOKUP(B89,'1A Pokazatelji'!$B$5:$C$33,2,FALSE),"")</f>
        <v>0</v>
      </c>
      <c r="D89" s="96">
        <f>'0 Naslovnica'!$C$7</f>
        <v>0</v>
      </c>
      <c r="E89" s="84"/>
      <c r="F89" s="97"/>
    </row>
    <row r="90" spans="1:6" x14ac:dyDescent="0.25">
      <c r="B90" s="81">
        <f>B89</f>
        <v>22</v>
      </c>
      <c r="C90" s="275"/>
      <c r="D90" s="82" t="str">
        <f>IFERROR(IF(D89&lt;&gt;"", DATE(YEAR(EOMONTH(EDATE(D89,-3),0)), MONTH(EOMONTH(EDATE(D89,-3), 0)), DAY(EOMONTH(EDATE(D89,-3),0))), ""), "")</f>
        <v/>
      </c>
      <c r="E90" s="84"/>
      <c r="F90" s="97"/>
    </row>
    <row r="91" spans="1:6" x14ac:dyDescent="0.25">
      <c r="B91" s="81">
        <f t="shared" ref="B91:B92" si="6">B90</f>
        <v>22</v>
      </c>
      <c r="C91" s="275"/>
      <c r="D91" s="82" t="str">
        <f>IFERROR(IF(D90&lt;&gt;"", DATE(YEAR(EOMONTH(EDATE(D90,-3),0)), MONTH(EOMONTH(EDATE(D90,-3), 0)), DAY(EOMONTH(EDATE(D90,-3),0))), ""), "")</f>
        <v/>
      </c>
      <c r="E91" s="84"/>
      <c r="F91" s="97"/>
    </row>
    <row r="92" spans="1:6" x14ac:dyDescent="0.25">
      <c r="B92" s="81">
        <f t="shared" si="6"/>
        <v>22</v>
      </c>
      <c r="C92" s="275"/>
      <c r="D92" s="82" t="str">
        <f>IFERROR(IF(D91&lt;&gt;"", DATE(YEAR(EOMONTH(EDATE(D91,-3),0)), MONTH(EOMONTH(EDATE(D91,-3), 0)), DAY(EOMONTH(EDATE(D91,-3),0))), ""), "")</f>
        <v/>
      </c>
      <c r="E92" s="84"/>
      <c r="F92" s="97"/>
    </row>
    <row r="93" spans="1:6" x14ac:dyDescent="0.25">
      <c r="A93" s="28" t="str">
        <f>IF('1A Pokazatelji'!C36&lt;&gt;"",'1A Pokazatelji'!A36,"")</f>
        <v/>
      </c>
      <c r="B93" s="81">
        <v>23</v>
      </c>
      <c r="C93" s="275">
        <f>IFERROR(VLOOKUP(B93,'1A Pokazatelji'!$B$5:$C$33,2,FALSE),"")</f>
        <v>0</v>
      </c>
      <c r="D93" s="96">
        <f>'0 Naslovnica'!$C$7</f>
        <v>0</v>
      </c>
      <c r="E93" s="84"/>
      <c r="F93" s="97"/>
    </row>
    <row r="94" spans="1:6" x14ac:dyDescent="0.25">
      <c r="B94" s="81">
        <f>B93</f>
        <v>23</v>
      </c>
      <c r="C94" s="275"/>
      <c r="D94" s="82" t="str">
        <f>IFERROR(IF(D93&lt;&gt;"", DATE(YEAR(EOMONTH(EDATE(D93,-3),0)), MONTH(EOMONTH(EDATE(D93,-3), 0)), DAY(EOMONTH(EDATE(D93,-3),0))), ""), "")</f>
        <v/>
      </c>
      <c r="E94" s="84"/>
      <c r="F94" s="97"/>
    </row>
    <row r="95" spans="1:6" x14ac:dyDescent="0.25">
      <c r="B95" s="81">
        <f t="shared" ref="B95:B96" si="7">B94</f>
        <v>23</v>
      </c>
      <c r="C95" s="275"/>
      <c r="D95" s="82" t="str">
        <f>IFERROR(IF(D94&lt;&gt;"", DATE(YEAR(EOMONTH(EDATE(D94,-3),0)), MONTH(EOMONTH(EDATE(D94,-3), 0)), DAY(EOMONTH(EDATE(D94,-3),0))), ""), "")</f>
        <v/>
      </c>
      <c r="E95" s="84"/>
      <c r="F95" s="97"/>
    </row>
    <row r="96" spans="1:6" x14ac:dyDescent="0.25">
      <c r="B96" s="81">
        <f t="shared" si="7"/>
        <v>23</v>
      </c>
      <c r="C96" s="275"/>
      <c r="D96" s="82" t="str">
        <f>IFERROR(IF(D95&lt;&gt;"", DATE(YEAR(EOMONTH(EDATE(D95,-3),0)), MONTH(EOMONTH(EDATE(D95,-3), 0)), DAY(EOMONTH(EDATE(D95,-3),0))), ""), "")</f>
        <v/>
      </c>
      <c r="E96" s="84"/>
      <c r="F96" s="97"/>
    </row>
    <row r="97" spans="1:6" x14ac:dyDescent="0.25">
      <c r="A97" s="28" t="str">
        <f>IF('1A Pokazatelji'!C37&lt;&gt;"",'1A Pokazatelji'!A37,"")</f>
        <v/>
      </c>
      <c r="B97" s="81">
        <v>24</v>
      </c>
      <c r="C97" s="275">
        <f>IFERROR(VLOOKUP(B97,'1A Pokazatelji'!$B$5:$C$33,2,FALSE),"")</f>
        <v>0</v>
      </c>
      <c r="D97" s="96">
        <f>'0 Naslovnica'!$C$7</f>
        <v>0</v>
      </c>
      <c r="E97" s="84"/>
      <c r="F97" s="97"/>
    </row>
    <row r="98" spans="1:6" x14ac:dyDescent="0.25">
      <c r="B98" s="81">
        <f>B97</f>
        <v>24</v>
      </c>
      <c r="C98" s="275"/>
      <c r="D98" s="82" t="str">
        <f>IFERROR(IF(D97&lt;&gt;"", DATE(YEAR(EOMONTH(EDATE(D97,-3),0)), MONTH(EOMONTH(EDATE(D97,-3), 0)), DAY(EOMONTH(EDATE(D97,-3),0))), ""), "")</f>
        <v/>
      </c>
      <c r="E98" s="84"/>
      <c r="F98" s="97"/>
    </row>
    <row r="99" spans="1:6" x14ac:dyDescent="0.25">
      <c r="B99" s="81">
        <f t="shared" ref="B99:B100" si="8">B98</f>
        <v>24</v>
      </c>
      <c r="C99" s="275"/>
      <c r="D99" s="82" t="str">
        <f>IFERROR(IF(D98&lt;&gt;"", DATE(YEAR(EOMONTH(EDATE(D98,-3),0)), MONTH(EOMONTH(EDATE(D98,-3), 0)), DAY(EOMONTH(EDATE(D98,-3),0))), ""), "")</f>
        <v/>
      </c>
      <c r="E99" s="84"/>
      <c r="F99" s="97"/>
    </row>
    <row r="100" spans="1:6" x14ac:dyDescent="0.25">
      <c r="B100" s="81">
        <f t="shared" si="8"/>
        <v>24</v>
      </c>
      <c r="C100" s="275"/>
      <c r="D100" s="82" t="str">
        <f>IFERROR(IF(D99&lt;&gt;"", DATE(YEAR(EOMONTH(EDATE(D99,-3),0)), MONTH(EOMONTH(EDATE(D99,-3), 0)), DAY(EOMONTH(EDATE(D99,-3),0))), ""), "")</f>
        <v/>
      </c>
      <c r="E100" s="84"/>
      <c r="F100" s="97"/>
    </row>
    <row r="101" spans="1:6" x14ac:dyDescent="0.25">
      <c r="A101" s="28" t="str">
        <f>IF('1A Pokazatelji'!C29&lt;&gt;"",'1A Pokazatelji'!A29,"")</f>
        <v/>
      </c>
      <c r="B101" s="81">
        <v>25</v>
      </c>
      <c r="C101" s="275">
        <f>IFERROR(VLOOKUP(B101,'1A Pokazatelji'!$B$5:$C$33,2,FALSE),"")</f>
        <v>0</v>
      </c>
      <c r="D101" s="96">
        <f>'0 Naslovnica'!$C$7</f>
        <v>0</v>
      </c>
      <c r="E101" s="84"/>
      <c r="F101" s="97"/>
    </row>
    <row r="102" spans="1:6" x14ac:dyDescent="0.25">
      <c r="B102" s="81">
        <f>B101</f>
        <v>25</v>
      </c>
      <c r="C102" s="275"/>
      <c r="D102" s="82" t="str">
        <f>IFERROR(IF(D101&lt;&gt;"", DATE(YEAR(EOMONTH(EDATE(D101,-3),0)), MONTH(EOMONTH(EDATE(D101,-3), 0)), DAY(EOMONTH(EDATE(D101,-3),0))), ""), "")</f>
        <v/>
      </c>
      <c r="E102" s="84"/>
      <c r="F102" s="97"/>
    </row>
    <row r="103" spans="1:6" x14ac:dyDescent="0.25">
      <c r="B103" s="81">
        <f t="shared" ref="B103:B104" si="9">B102</f>
        <v>25</v>
      </c>
      <c r="C103" s="275"/>
      <c r="D103" s="82" t="str">
        <f>IFERROR(IF(D102&lt;&gt;"", DATE(YEAR(EOMONTH(EDATE(D102,-3),0)), MONTH(EOMONTH(EDATE(D102,-3), 0)), DAY(EOMONTH(EDATE(D102,-3),0))), ""), "")</f>
        <v/>
      </c>
      <c r="E103" s="84"/>
      <c r="F103" s="97"/>
    </row>
    <row r="104" spans="1:6" x14ac:dyDescent="0.25">
      <c r="B104" s="81">
        <f t="shared" si="9"/>
        <v>25</v>
      </c>
      <c r="C104" s="275"/>
      <c r="D104" s="82" t="str">
        <f>IFERROR(IF(D103&lt;&gt;"", DATE(YEAR(EOMONTH(EDATE(D103,-3),0)), MONTH(EOMONTH(EDATE(D103,-3), 0)), DAY(EOMONTH(EDATE(D103,-3),0))), ""), "")</f>
        <v/>
      </c>
      <c r="E104" s="84"/>
      <c r="F104" s="97"/>
    </row>
    <row r="105" spans="1:6" x14ac:dyDescent="0.25">
      <c r="A105" s="28" t="str">
        <f>IF('1A Pokazatelji'!C30&lt;&gt;"",'1A Pokazatelji'!A30,"")</f>
        <v/>
      </c>
      <c r="B105" s="81">
        <v>26</v>
      </c>
      <c r="C105" s="275">
        <f>IFERROR(VLOOKUP(B105,'1A Pokazatelji'!$B$5:$C$33,2,FALSE),"")</f>
        <v>0</v>
      </c>
      <c r="D105" s="96">
        <f>'0 Naslovnica'!$C$7</f>
        <v>0</v>
      </c>
      <c r="E105" s="84"/>
      <c r="F105" s="97"/>
    </row>
    <row r="106" spans="1:6" x14ac:dyDescent="0.25">
      <c r="B106" s="81">
        <f>B105</f>
        <v>26</v>
      </c>
      <c r="C106" s="275"/>
      <c r="D106" s="82" t="str">
        <f>IFERROR(IF(D105&lt;&gt;"", DATE(YEAR(EOMONTH(EDATE(D105,-3),0)), MONTH(EOMONTH(EDATE(D105,-3), 0)), DAY(EOMONTH(EDATE(D105,-3),0))), ""), "")</f>
        <v/>
      </c>
      <c r="E106" s="84"/>
      <c r="F106" s="97"/>
    </row>
    <row r="107" spans="1:6" x14ac:dyDescent="0.25">
      <c r="B107" s="81">
        <f t="shared" ref="B107:B108" si="10">B106</f>
        <v>26</v>
      </c>
      <c r="C107" s="275"/>
      <c r="D107" s="82" t="str">
        <f>IFERROR(IF(D106&lt;&gt;"", DATE(YEAR(EOMONTH(EDATE(D106,-3),0)), MONTH(EOMONTH(EDATE(D106,-3), 0)), DAY(EOMONTH(EDATE(D106,-3),0))), ""), "")</f>
        <v/>
      </c>
      <c r="E107" s="84"/>
      <c r="F107" s="97"/>
    </row>
    <row r="108" spans="1:6" x14ac:dyDescent="0.25">
      <c r="B108" s="81">
        <f t="shared" si="10"/>
        <v>26</v>
      </c>
      <c r="C108" s="275"/>
      <c r="D108" s="82" t="str">
        <f>IFERROR(IF(D107&lt;&gt;"", DATE(YEAR(EOMONTH(EDATE(D107,-3),0)), MONTH(EOMONTH(EDATE(D107,-3), 0)), DAY(EOMONTH(EDATE(D107,-3),0))), ""), "")</f>
        <v/>
      </c>
      <c r="E108" s="84"/>
      <c r="F108" s="97"/>
    </row>
    <row r="109" spans="1:6" x14ac:dyDescent="0.25">
      <c r="A109" s="28" t="str">
        <f>IF('1A Pokazatelji'!C31&lt;&gt;"",'1A Pokazatelji'!A31,"")</f>
        <v/>
      </c>
      <c r="B109" s="81">
        <v>27</v>
      </c>
      <c r="C109" s="275">
        <f>IFERROR(VLOOKUP(B109,'1A Pokazatelji'!$B$5:$C$33,2,FALSE),"")</f>
        <v>0</v>
      </c>
      <c r="D109" s="96">
        <f>'0 Naslovnica'!$C$7</f>
        <v>0</v>
      </c>
      <c r="E109" s="84"/>
      <c r="F109" s="97"/>
    </row>
    <row r="110" spans="1:6" x14ac:dyDescent="0.25">
      <c r="B110" s="81">
        <f>B109</f>
        <v>27</v>
      </c>
      <c r="C110" s="275"/>
      <c r="D110" s="82" t="str">
        <f>IFERROR(IF(D109&lt;&gt;"", DATE(YEAR(EOMONTH(EDATE(D109,-3),0)), MONTH(EOMONTH(EDATE(D109,-3), 0)), DAY(EOMONTH(EDATE(D109,-3),0))), ""), "")</f>
        <v/>
      </c>
      <c r="E110" s="84"/>
      <c r="F110" s="97"/>
    </row>
    <row r="111" spans="1:6" x14ac:dyDescent="0.25">
      <c r="B111" s="81">
        <f t="shared" ref="B111:B112" si="11">B110</f>
        <v>27</v>
      </c>
      <c r="C111" s="275"/>
      <c r="D111" s="82" t="str">
        <f>IFERROR(IF(D110&lt;&gt;"", DATE(YEAR(EOMONTH(EDATE(D110,-3),0)), MONTH(EOMONTH(EDATE(D110,-3), 0)), DAY(EOMONTH(EDATE(D110,-3),0))), ""), "")</f>
        <v/>
      </c>
      <c r="E111" s="84"/>
      <c r="F111" s="97"/>
    </row>
    <row r="112" spans="1:6" x14ac:dyDescent="0.25">
      <c r="B112" s="81">
        <f t="shared" si="11"/>
        <v>27</v>
      </c>
      <c r="C112" s="275"/>
      <c r="D112" s="82" t="str">
        <f>IFERROR(IF(D111&lt;&gt;"", DATE(YEAR(EOMONTH(EDATE(D111,-3),0)), MONTH(EOMONTH(EDATE(D111,-3), 0)), DAY(EOMONTH(EDATE(D111,-3),0))), ""), "")</f>
        <v/>
      </c>
      <c r="E112" s="84"/>
      <c r="F112" s="97"/>
    </row>
    <row r="113" spans="1:6" x14ac:dyDescent="0.25">
      <c r="A113" s="28" t="str">
        <f>IF('1A Pokazatelji'!C32&lt;&gt;"",'1A Pokazatelji'!A32,"")</f>
        <v/>
      </c>
      <c r="B113" s="81">
        <v>28</v>
      </c>
      <c r="C113" s="275">
        <f>IFERROR(VLOOKUP(B113,'1A Pokazatelji'!$B$5:$C$33,2,FALSE),"")</f>
        <v>0</v>
      </c>
      <c r="D113" s="96">
        <f>'0 Naslovnica'!$C$7</f>
        <v>0</v>
      </c>
      <c r="E113" s="84"/>
      <c r="F113" s="97"/>
    </row>
    <row r="114" spans="1:6" x14ac:dyDescent="0.25">
      <c r="B114" s="81">
        <f>B113</f>
        <v>28</v>
      </c>
      <c r="C114" s="275"/>
      <c r="D114" s="82" t="str">
        <f>IFERROR(IF(D113&lt;&gt;"", DATE(YEAR(EOMONTH(EDATE(D113,-3),0)), MONTH(EOMONTH(EDATE(D113,-3), 0)), DAY(EOMONTH(EDATE(D113,-3),0))), ""), "")</f>
        <v/>
      </c>
      <c r="E114" s="84"/>
      <c r="F114" s="97"/>
    </row>
    <row r="115" spans="1:6" x14ac:dyDescent="0.25">
      <c r="B115" s="81">
        <f t="shared" ref="B115:B116" si="12">B114</f>
        <v>28</v>
      </c>
      <c r="C115" s="275"/>
      <c r="D115" s="82" t="str">
        <f>IFERROR(IF(D114&lt;&gt;"", DATE(YEAR(EOMONTH(EDATE(D114,-3),0)), MONTH(EOMONTH(EDATE(D114,-3), 0)), DAY(EOMONTH(EDATE(D114,-3),0))), ""), "")</f>
        <v/>
      </c>
      <c r="E115" s="84"/>
      <c r="F115" s="97"/>
    </row>
    <row r="116" spans="1:6" x14ac:dyDescent="0.25">
      <c r="B116" s="81">
        <f t="shared" si="12"/>
        <v>28</v>
      </c>
      <c r="C116" s="275"/>
      <c r="D116" s="82" t="str">
        <f>IFERROR(IF(D115&lt;&gt;"", DATE(YEAR(EOMONTH(EDATE(D115,-3),0)), MONTH(EOMONTH(EDATE(D115,-3), 0)), DAY(EOMONTH(EDATE(D115,-3),0))), ""), "")</f>
        <v/>
      </c>
      <c r="E116" s="84"/>
      <c r="F116" s="97"/>
    </row>
    <row r="117" spans="1:6" x14ac:dyDescent="0.25">
      <c r="A117" s="28" t="str">
        <f>IF('1A Pokazatelji'!C33&lt;&gt;"",'1A Pokazatelji'!A33,"")</f>
        <v/>
      </c>
      <c r="B117" s="81">
        <v>29</v>
      </c>
      <c r="C117" s="275">
        <f>IFERROR(VLOOKUP(B117,'1A Pokazatelji'!$B$5:$C$333,2,FALSE),"")</f>
        <v>0</v>
      </c>
      <c r="D117" s="96">
        <f>'0 Naslovnica'!$C$7</f>
        <v>0</v>
      </c>
      <c r="E117" s="84"/>
      <c r="F117" s="97"/>
    </row>
    <row r="118" spans="1:6" x14ac:dyDescent="0.25">
      <c r="B118" s="81">
        <f>B117</f>
        <v>29</v>
      </c>
      <c r="C118" s="275"/>
      <c r="D118" s="82" t="str">
        <f>IFERROR(IF(D117&lt;&gt;"", DATE(YEAR(EOMONTH(EDATE(D117,-3),0)), MONTH(EOMONTH(EDATE(D117,-3), 0)), DAY(EOMONTH(EDATE(D117,-3),0))), ""), "")</f>
        <v/>
      </c>
      <c r="E118" s="84"/>
      <c r="F118" s="97"/>
    </row>
    <row r="119" spans="1:6" x14ac:dyDescent="0.25">
      <c r="B119" s="81">
        <f t="shared" ref="B119:B120" si="13">B118</f>
        <v>29</v>
      </c>
      <c r="C119" s="275"/>
      <c r="D119" s="82" t="str">
        <f>IFERROR(IF(D118&lt;&gt;"", DATE(YEAR(EOMONTH(EDATE(D118,-3),0)), MONTH(EOMONTH(EDATE(D118,-3), 0)), DAY(EOMONTH(EDATE(D118,-3),0))), ""), "")</f>
        <v/>
      </c>
      <c r="E119" s="84"/>
      <c r="F119" s="97"/>
    </row>
    <row r="120" spans="1:6" x14ac:dyDescent="0.25">
      <c r="B120" s="81">
        <f t="shared" si="13"/>
        <v>29</v>
      </c>
      <c r="C120" s="275"/>
      <c r="D120" s="82" t="str">
        <f>IFERROR(IF(D119&lt;&gt;"", DATE(YEAR(EOMONTH(EDATE(D119,-3),0)), MONTH(EOMONTH(EDATE(D119,-3), 0)), DAY(EOMONTH(EDATE(D119,-3),0))), ""), "")</f>
        <v/>
      </c>
      <c r="E120" s="87"/>
      <c r="F120" s="97"/>
    </row>
    <row r="121" spans="1:6" x14ac:dyDescent="0.25">
      <c r="A121" s="28" t="str">
        <f>IF('1A Pokazatelji'!C34&lt;&gt;"",'1A Pokazatelji'!A34,"")</f>
        <v/>
      </c>
      <c r="B121" s="81">
        <v>30</v>
      </c>
      <c r="C121" s="275">
        <f>IFERROR(VLOOKUP(B121,'1A Pokazatelji'!$B$5:$C$333,2,FALSE),"")</f>
        <v>0</v>
      </c>
      <c r="D121" s="96">
        <f>'0 Naslovnica'!$C$7</f>
        <v>0</v>
      </c>
      <c r="E121" s="84"/>
      <c r="F121" s="97"/>
    </row>
    <row r="122" spans="1:6" x14ac:dyDescent="0.25">
      <c r="B122" s="81">
        <f>B121</f>
        <v>30</v>
      </c>
      <c r="C122" s="275"/>
      <c r="D122" s="82" t="str">
        <f>IFERROR(IF(D121&lt;&gt;"", DATE(YEAR(EOMONTH(EDATE(D121,-3),0)), MONTH(EOMONTH(EDATE(D121,-3), 0)), DAY(EOMONTH(EDATE(D121,-3),0))), ""), "")</f>
        <v/>
      </c>
      <c r="E122" s="84"/>
      <c r="F122" s="97"/>
    </row>
    <row r="123" spans="1:6" x14ac:dyDescent="0.25">
      <c r="B123" s="81">
        <f t="shared" ref="B123:B124" si="14">B122</f>
        <v>30</v>
      </c>
      <c r="C123" s="275"/>
      <c r="D123" s="82" t="str">
        <f>IFERROR(IF(D122&lt;&gt;"", DATE(YEAR(EOMONTH(EDATE(D122,-3),0)), MONTH(EOMONTH(EDATE(D122,-3), 0)), DAY(EOMONTH(EDATE(D122,-3),0))), ""), "")</f>
        <v/>
      </c>
      <c r="E123" s="84"/>
      <c r="F123" s="97"/>
    </row>
    <row r="124" spans="1:6" x14ac:dyDescent="0.25">
      <c r="B124" s="81">
        <f t="shared" si="14"/>
        <v>30</v>
      </c>
      <c r="C124" s="275"/>
      <c r="D124" s="82" t="str">
        <f>IFERROR(IF(D123&lt;&gt;"", DATE(YEAR(EOMONTH(EDATE(D123,-3),0)), MONTH(EOMONTH(EDATE(D123,-3), 0)), DAY(EOMONTH(EDATE(D123,-3),0))), ""), "")</f>
        <v/>
      </c>
      <c r="E124" s="84"/>
      <c r="F124" s="97"/>
    </row>
    <row r="125" spans="1:6" x14ac:dyDescent="0.25">
      <c r="A125" s="28" t="str">
        <f>IF('1A Pokazatelji'!C35&lt;&gt;"",'1A Pokazatelji'!A35,"")</f>
        <v/>
      </c>
      <c r="B125" s="81">
        <v>31</v>
      </c>
      <c r="C125" s="275">
        <f>IFERROR(VLOOKUP(B125,'1A Pokazatelji'!$B$5:$C$333,2,FALSE),"")</f>
        <v>0</v>
      </c>
      <c r="D125" s="96">
        <f>'0 Naslovnica'!$C$7</f>
        <v>0</v>
      </c>
      <c r="E125" s="84"/>
      <c r="F125" s="97"/>
    </row>
    <row r="126" spans="1:6" x14ac:dyDescent="0.25">
      <c r="B126" s="81">
        <f>B125</f>
        <v>31</v>
      </c>
      <c r="C126" s="275"/>
      <c r="D126" s="82" t="str">
        <f>IFERROR(IF(D125&lt;&gt;"", DATE(YEAR(EOMONTH(EDATE(D125,-3),0)), MONTH(EOMONTH(EDATE(D125,-3), 0)), DAY(EOMONTH(EDATE(D125,-3),0))), ""), "")</f>
        <v/>
      </c>
      <c r="E126" s="84"/>
      <c r="F126" s="97"/>
    </row>
    <row r="127" spans="1:6" x14ac:dyDescent="0.25">
      <c r="B127" s="81">
        <f t="shared" ref="B127:B128" si="15">B126</f>
        <v>31</v>
      </c>
      <c r="C127" s="275"/>
      <c r="D127" s="82" t="str">
        <f>IFERROR(IF(D126&lt;&gt;"", DATE(YEAR(EOMONTH(EDATE(D126,-3),0)), MONTH(EOMONTH(EDATE(D126,-3), 0)), DAY(EOMONTH(EDATE(D126,-3),0))), ""), "")</f>
        <v/>
      </c>
      <c r="E127" s="84"/>
      <c r="F127" s="97"/>
    </row>
    <row r="128" spans="1:6" x14ac:dyDescent="0.25">
      <c r="B128" s="81">
        <f t="shared" si="15"/>
        <v>31</v>
      </c>
      <c r="C128" s="275"/>
      <c r="D128" s="82" t="str">
        <f>IFERROR(IF(D127&lt;&gt;"", DATE(YEAR(EOMONTH(EDATE(D127,-3),0)), MONTH(EOMONTH(EDATE(D127,-3), 0)), DAY(EOMONTH(EDATE(D127,-3),0))), ""), "")</f>
        <v/>
      </c>
      <c r="E128" s="84"/>
      <c r="F128" s="97"/>
    </row>
    <row r="129" spans="1:6" x14ac:dyDescent="0.25">
      <c r="A129" s="28" t="str">
        <f>IF('1A Pokazatelji'!C36&lt;&gt;"",'1A Pokazatelji'!A36,"")</f>
        <v/>
      </c>
      <c r="B129" s="81">
        <v>32</v>
      </c>
      <c r="C129" s="275">
        <f>IFERROR(VLOOKUP(B129,'1A Pokazatelji'!$B$5:$C$333,2,FALSE),"")</f>
        <v>0</v>
      </c>
      <c r="D129" s="96">
        <f>'0 Naslovnica'!$C$7</f>
        <v>0</v>
      </c>
      <c r="E129" s="84"/>
      <c r="F129" s="97"/>
    </row>
    <row r="130" spans="1:6" x14ac:dyDescent="0.25">
      <c r="B130" s="81">
        <f>B129</f>
        <v>32</v>
      </c>
      <c r="C130" s="275"/>
      <c r="D130" s="82" t="str">
        <f>IFERROR(IF(D129&lt;&gt;"", DATE(YEAR(EOMONTH(EDATE(D129,-3),0)), MONTH(EOMONTH(EDATE(D129,-3), 0)), DAY(EOMONTH(EDATE(D129,-3),0))), ""), "")</f>
        <v/>
      </c>
      <c r="E130" s="84"/>
      <c r="F130" s="97"/>
    </row>
    <row r="131" spans="1:6" x14ac:dyDescent="0.25">
      <c r="B131" s="81">
        <f t="shared" ref="B131:B132" si="16">B130</f>
        <v>32</v>
      </c>
      <c r="C131" s="275"/>
      <c r="D131" s="82" t="str">
        <f>IFERROR(IF(D130&lt;&gt;"", DATE(YEAR(EOMONTH(EDATE(D130,-3),0)), MONTH(EOMONTH(EDATE(D130,-3), 0)), DAY(EOMONTH(EDATE(D130,-3),0))), ""), "")</f>
        <v/>
      </c>
      <c r="E131" s="84"/>
      <c r="F131" s="97"/>
    </row>
    <row r="132" spans="1:6" x14ac:dyDescent="0.25">
      <c r="B132" s="81">
        <f t="shared" si="16"/>
        <v>32</v>
      </c>
      <c r="C132" s="275"/>
      <c r="D132" s="82" t="str">
        <f>IFERROR(IF(D131&lt;&gt;"", DATE(YEAR(EOMONTH(EDATE(D131,-3),0)), MONTH(EOMONTH(EDATE(D131,-3), 0)), DAY(EOMONTH(EDATE(D131,-3),0))), ""), "")</f>
        <v/>
      </c>
      <c r="E132" s="84"/>
      <c r="F132" s="97"/>
    </row>
    <row r="133" spans="1:6" x14ac:dyDescent="0.25">
      <c r="A133" s="28" t="str">
        <f>IF('1A Pokazatelji'!C37&lt;&gt;"",'1A Pokazatelji'!A37,"")</f>
        <v/>
      </c>
      <c r="B133" s="81">
        <v>33</v>
      </c>
      <c r="C133" s="275">
        <f>IFERROR(VLOOKUP(B133,'1A Pokazatelji'!$B$5:$C$333,2,FALSE),"")</f>
        <v>0</v>
      </c>
      <c r="D133" s="96">
        <f>'0 Naslovnica'!$C$7</f>
        <v>0</v>
      </c>
      <c r="E133" s="84"/>
      <c r="F133" s="97"/>
    </row>
    <row r="134" spans="1:6" x14ac:dyDescent="0.25">
      <c r="B134" s="81">
        <f>B133</f>
        <v>33</v>
      </c>
      <c r="C134" s="275"/>
      <c r="D134" s="82" t="str">
        <f>IFERROR(IF(D133&lt;&gt;"", DATE(YEAR(EOMONTH(EDATE(D133,-3),0)), MONTH(EOMONTH(EDATE(D133,-3), 0)), DAY(EOMONTH(EDATE(D133,-3),0))), ""), "")</f>
        <v/>
      </c>
      <c r="E134" s="84"/>
      <c r="F134" s="97"/>
    </row>
    <row r="135" spans="1:6" x14ac:dyDescent="0.25">
      <c r="B135" s="81">
        <f t="shared" ref="B135:B136" si="17">B134</f>
        <v>33</v>
      </c>
      <c r="C135" s="275"/>
      <c r="D135" s="82" t="str">
        <f>IFERROR(IF(D134&lt;&gt;"", DATE(YEAR(EOMONTH(EDATE(D134,-3),0)), MONTH(EOMONTH(EDATE(D134,-3), 0)), DAY(EOMONTH(EDATE(D134,-3),0))), ""), "")</f>
        <v/>
      </c>
      <c r="E135" s="84"/>
      <c r="F135" s="97"/>
    </row>
    <row r="136" spans="1:6" x14ac:dyDescent="0.25">
      <c r="B136" s="81">
        <f t="shared" si="17"/>
        <v>33</v>
      </c>
      <c r="C136" s="275"/>
      <c r="D136" s="82" t="str">
        <f>IFERROR(IF(D135&lt;&gt;"", DATE(YEAR(EOMONTH(EDATE(D135,-3),0)), MONTH(EOMONTH(EDATE(D135,-3), 0)), DAY(EOMONTH(EDATE(D135,-3),0))), ""), "")</f>
        <v/>
      </c>
      <c r="E136" s="84"/>
      <c r="F136" s="97"/>
    </row>
    <row r="137" spans="1:6" x14ac:dyDescent="0.25">
      <c r="A137" s="28" t="str">
        <f>IF('1A Pokazatelji'!C38&lt;&gt;"",'1A Pokazatelji'!A38,"")</f>
        <v/>
      </c>
      <c r="B137" s="81">
        <v>34</v>
      </c>
      <c r="C137" s="275">
        <f>IFERROR(VLOOKUP(B137,'1A Pokazatelji'!$B$5:$C$333,2,FALSE),"")</f>
        <v>0</v>
      </c>
      <c r="D137" s="96">
        <f>'0 Naslovnica'!$C$7</f>
        <v>0</v>
      </c>
      <c r="E137" s="84"/>
      <c r="F137" s="97"/>
    </row>
    <row r="138" spans="1:6" x14ac:dyDescent="0.25">
      <c r="B138" s="81">
        <f>B137</f>
        <v>34</v>
      </c>
      <c r="C138" s="275"/>
      <c r="D138" s="82" t="str">
        <f>IFERROR(IF(D137&lt;&gt;"", DATE(YEAR(EOMONTH(EDATE(D137,-3),0)), MONTH(EOMONTH(EDATE(D137,-3), 0)), DAY(EOMONTH(EDATE(D137,-3),0))), ""), "")</f>
        <v/>
      </c>
      <c r="E138" s="84"/>
      <c r="F138" s="97"/>
    </row>
    <row r="139" spans="1:6" x14ac:dyDescent="0.25">
      <c r="B139" s="81">
        <f t="shared" ref="B139:B140" si="18">B138</f>
        <v>34</v>
      </c>
      <c r="C139" s="275"/>
      <c r="D139" s="82" t="str">
        <f>IFERROR(IF(D138&lt;&gt;"", DATE(YEAR(EOMONTH(EDATE(D138,-3),0)), MONTH(EOMONTH(EDATE(D138,-3), 0)), DAY(EOMONTH(EDATE(D138,-3),0))), ""), "")</f>
        <v/>
      </c>
      <c r="E139" s="84"/>
      <c r="F139" s="97"/>
    </row>
    <row r="140" spans="1:6" x14ac:dyDescent="0.25">
      <c r="B140" s="81">
        <f t="shared" si="18"/>
        <v>34</v>
      </c>
      <c r="C140" s="275"/>
      <c r="D140" s="82" t="str">
        <f>IFERROR(IF(D139&lt;&gt;"", DATE(YEAR(EOMONTH(EDATE(D139,-3),0)), MONTH(EOMONTH(EDATE(D139,-3), 0)), DAY(EOMONTH(EDATE(D139,-3),0))), ""), "")</f>
        <v/>
      </c>
      <c r="E140" s="84"/>
      <c r="F140" s="97"/>
    </row>
    <row r="141" spans="1:6" x14ac:dyDescent="0.25">
      <c r="A141" s="28" t="str">
        <f>IF('1A Pokazatelji'!C39&lt;&gt;"",'1A Pokazatelji'!A39,"")</f>
        <v/>
      </c>
      <c r="B141" s="81">
        <v>35</v>
      </c>
      <c r="C141" s="275">
        <f>IFERROR(VLOOKUP(B141,'1A Pokazatelji'!$B$5:$C$333,2,FALSE),"")</f>
        <v>0</v>
      </c>
      <c r="D141" s="96">
        <f>'0 Naslovnica'!$C$7</f>
        <v>0</v>
      </c>
      <c r="E141" s="84"/>
      <c r="F141" s="97"/>
    </row>
    <row r="142" spans="1:6" x14ac:dyDescent="0.25">
      <c r="B142" s="81">
        <f>B141</f>
        <v>35</v>
      </c>
      <c r="C142" s="275"/>
      <c r="D142" s="82" t="str">
        <f>IFERROR(IF(D141&lt;&gt;"", DATE(YEAR(EOMONTH(EDATE(D141,-3),0)), MONTH(EOMONTH(EDATE(D141,-3), 0)), DAY(EOMONTH(EDATE(D141,-3),0))), ""), "")</f>
        <v/>
      </c>
      <c r="E142" s="84"/>
      <c r="F142" s="97"/>
    </row>
    <row r="143" spans="1:6" x14ac:dyDescent="0.25">
      <c r="B143" s="81">
        <f t="shared" ref="B143:B144" si="19">B142</f>
        <v>35</v>
      </c>
      <c r="C143" s="275"/>
      <c r="D143" s="82" t="str">
        <f>IFERROR(IF(D142&lt;&gt;"", DATE(YEAR(EOMONTH(EDATE(D142,-3),0)), MONTH(EOMONTH(EDATE(D142,-3), 0)), DAY(EOMONTH(EDATE(D142,-3),0))), ""), "")</f>
        <v/>
      </c>
      <c r="E143" s="84"/>
      <c r="F143" s="97"/>
    </row>
    <row r="144" spans="1:6" x14ac:dyDescent="0.25">
      <c r="B144" s="81">
        <f t="shared" si="19"/>
        <v>35</v>
      </c>
      <c r="C144" s="275"/>
      <c r="D144" s="82" t="str">
        <f>IFERROR(IF(D143&lt;&gt;"", DATE(YEAR(EOMONTH(EDATE(D143,-3),0)), MONTH(EOMONTH(EDATE(D143,-3), 0)), DAY(EOMONTH(EDATE(D143,-3),0))), ""), "")</f>
        <v/>
      </c>
      <c r="E144" s="84"/>
      <c r="F144" s="97"/>
    </row>
    <row r="145" spans="1:6" x14ac:dyDescent="0.25">
      <c r="A145" s="28" t="str">
        <f>IF('1A Pokazatelji'!C40&lt;&gt;"",'1A Pokazatelji'!A40,"")</f>
        <v/>
      </c>
      <c r="B145" s="81">
        <v>36</v>
      </c>
      <c r="C145" s="275">
        <f>IFERROR(VLOOKUP(B145,'1A Pokazatelji'!$B$5:$C$333,2,FALSE),"")</f>
        <v>0</v>
      </c>
      <c r="D145" s="96">
        <f>'0 Naslovnica'!$C$7</f>
        <v>0</v>
      </c>
      <c r="E145" s="84"/>
      <c r="F145" s="97"/>
    </row>
    <row r="146" spans="1:6" x14ac:dyDescent="0.25">
      <c r="B146" s="81">
        <f>B145</f>
        <v>36</v>
      </c>
      <c r="C146" s="275"/>
      <c r="D146" s="82" t="str">
        <f>IFERROR(IF(D145&lt;&gt;"", DATE(YEAR(EOMONTH(EDATE(D145,-3),0)), MONTH(EOMONTH(EDATE(D145,-3), 0)), DAY(EOMONTH(EDATE(D145,-3),0))), ""), "")</f>
        <v/>
      </c>
      <c r="E146" s="84"/>
      <c r="F146" s="97"/>
    </row>
    <row r="147" spans="1:6" x14ac:dyDescent="0.25">
      <c r="B147" s="81">
        <f t="shared" ref="B147:B148" si="20">B146</f>
        <v>36</v>
      </c>
      <c r="C147" s="275"/>
      <c r="D147" s="82" t="str">
        <f>IFERROR(IF(D146&lt;&gt;"", DATE(YEAR(EOMONTH(EDATE(D146,-3),0)), MONTH(EOMONTH(EDATE(D146,-3), 0)), DAY(EOMONTH(EDATE(D146,-3),0))), ""), "")</f>
        <v/>
      </c>
      <c r="E147" s="84"/>
      <c r="F147" s="97"/>
    </row>
    <row r="148" spans="1:6" x14ac:dyDescent="0.25">
      <c r="B148" s="81">
        <f t="shared" si="20"/>
        <v>36</v>
      </c>
      <c r="C148" s="275"/>
      <c r="D148" s="82" t="str">
        <f>IFERROR(IF(D147&lt;&gt;"", DATE(YEAR(EOMONTH(EDATE(D147,-3),0)), MONTH(EOMONTH(EDATE(D147,-3), 0)), DAY(EOMONTH(EDATE(D147,-3),0))), ""), "")</f>
        <v/>
      </c>
      <c r="E148" s="84"/>
      <c r="F148" s="97"/>
    </row>
    <row r="149" spans="1:6" x14ac:dyDescent="0.25">
      <c r="A149" s="28" t="str">
        <f>IF('1A Pokazatelji'!C41&lt;&gt;"",'1A Pokazatelji'!A41,"")</f>
        <v/>
      </c>
      <c r="B149" s="81">
        <v>37</v>
      </c>
      <c r="C149" s="275">
        <f>IFERROR(VLOOKUP(B149,'1A Pokazatelji'!$B$5:$C$333,2,FALSE),"")</f>
        <v>0</v>
      </c>
      <c r="D149" s="96">
        <f>'0 Naslovnica'!$C$7</f>
        <v>0</v>
      </c>
      <c r="E149" s="84"/>
      <c r="F149" s="97"/>
    </row>
    <row r="150" spans="1:6" x14ac:dyDescent="0.25">
      <c r="B150" s="81">
        <f>B149</f>
        <v>37</v>
      </c>
      <c r="C150" s="275"/>
      <c r="D150" s="82" t="str">
        <f>IFERROR(IF(D149&lt;&gt;"", DATE(YEAR(EOMONTH(EDATE(D149,-3),0)), MONTH(EOMONTH(EDATE(D149,-3), 0)), DAY(EOMONTH(EDATE(D149,-3),0))), ""), "")</f>
        <v/>
      </c>
      <c r="E150" s="84"/>
      <c r="F150" s="97"/>
    </row>
    <row r="151" spans="1:6" x14ac:dyDescent="0.25">
      <c r="B151" s="81">
        <f t="shared" ref="B151:B152" si="21">B150</f>
        <v>37</v>
      </c>
      <c r="C151" s="275"/>
      <c r="D151" s="82" t="str">
        <f>IFERROR(IF(D150&lt;&gt;"", DATE(YEAR(EOMONTH(EDATE(D150,-3),0)), MONTH(EOMONTH(EDATE(D150,-3), 0)), DAY(EOMONTH(EDATE(D150,-3),0))), ""), "")</f>
        <v/>
      </c>
      <c r="E151" s="84"/>
      <c r="F151" s="97"/>
    </row>
    <row r="152" spans="1:6" x14ac:dyDescent="0.25">
      <c r="B152" s="81">
        <f t="shared" si="21"/>
        <v>37</v>
      </c>
      <c r="C152" s="275"/>
      <c r="D152" s="82" t="str">
        <f>IFERROR(IF(D151&lt;&gt;"", DATE(YEAR(EOMONTH(EDATE(D151,-3),0)), MONTH(EOMONTH(EDATE(D151,-3), 0)), DAY(EOMONTH(EDATE(D151,-3),0))), ""), "")</f>
        <v/>
      </c>
      <c r="E152" s="84"/>
      <c r="F152" s="97"/>
    </row>
    <row r="153" spans="1:6" x14ac:dyDescent="0.25">
      <c r="A153" s="28" t="str">
        <f>IF('1A Pokazatelji'!C42&lt;&gt;"",'1A Pokazatelji'!A42,"")</f>
        <v/>
      </c>
      <c r="B153" s="81">
        <v>38</v>
      </c>
      <c r="C153" s="275">
        <f>IFERROR(VLOOKUP(B153,'1A Pokazatelji'!$B$5:$C$333,2,FALSE),"")</f>
        <v>0</v>
      </c>
      <c r="D153" s="96">
        <f>'0 Naslovnica'!$C$7</f>
        <v>0</v>
      </c>
      <c r="E153" s="84"/>
      <c r="F153" s="97"/>
    </row>
    <row r="154" spans="1:6" x14ac:dyDescent="0.25">
      <c r="B154" s="81">
        <f>B153</f>
        <v>38</v>
      </c>
      <c r="C154" s="275"/>
      <c r="D154" s="82" t="str">
        <f>IFERROR(IF(D153&lt;&gt;"", DATE(YEAR(EOMONTH(EDATE(D153,-3),0)), MONTH(EOMONTH(EDATE(D153,-3), 0)), DAY(EOMONTH(EDATE(D153,-3),0))), ""), "")</f>
        <v/>
      </c>
      <c r="E154" s="84"/>
      <c r="F154" s="97"/>
    </row>
    <row r="155" spans="1:6" x14ac:dyDescent="0.25">
      <c r="B155" s="81">
        <f t="shared" ref="B155:B156" si="22">B154</f>
        <v>38</v>
      </c>
      <c r="C155" s="275"/>
      <c r="D155" s="82" t="str">
        <f>IFERROR(IF(D154&lt;&gt;"", DATE(YEAR(EOMONTH(EDATE(D154,-3),0)), MONTH(EOMONTH(EDATE(D154,-3), 0)), DAY(EOMONTH(EDATE(D154,-3),0))), ""), "")</f>
        <v/>
      </c>
      <c r="E155" s="84"/>
      <c r="F155" s="97"/>
    </row>
    <row r="156" spans="1:6" x14ac:dyDescent="0.25">
      <c r="B156" s="81">
        <f t="shared" si="22"/>
        <v>38</v>
      </c>
      <c r="C156" s="275"/>
      <c r="D156" s="82" t="str">
        <f>IFERROR(IF(D155&lt;&gt;"", DATE(YEAR(EOMONTH(EDATE(D155,-3),0)), MONTH(EOMONTH(EDATE(D155,-3), 0)), DAY(EOMONTH(EDATE(D155,-3),0))), ""), "")</f>
        <v/>
      </c>
      <c r="E156" s="84"/>
      <c r="F156" s="97"/>
    </row>
    <row r="157" spans="1:6" x14ac:dyDescent="0.25">
      <c r="A157" s="28" t="str">
        <f>IF('1A Pokazatelji'!C43&lt;&gt;"",'1A Pokazatelji'!A43,"")</f>
        <v/>
      </c>
      <c r="B157" s="81">
        <v>39</v>
      </c>
      <c r="C157" s="275">
        <f>IFERROR(VLOOKUP(B157,'1A Pokazatelji'!$B$5:$C$333,2,FALSE),"")</f>
        <v>0</v>
      </c>
      <c r="D157" s="96">
        <f>'0 Naslovnica'!$C$7</f>
        <v>0</v>
      </c>
      <c r="E157" s="84"/>
      <c r="F157" s="97"/>
    </row>
    <row r="158" spans="1:6" x14ac:dyDescent="0.25">
      <c r="B158" s="81">
        <f>B157</f>
        <v>39</v>
      </c>
      <c r="C158" s="275"/>
      <c r="D158" s="82" t="str">
        <f>IFERROR(IF(D157&lt;&gt;"", DATE(YEAR(EOMONTH(EDATE(D157,-3),0)), MONTH(EOMONTH(EDATE(D157,-3), 0)), DAY(EOMONTH(EDATE(D157,-3),0))), ""), "")</f>
        <v/>
      </c>
      <c r="E158" s="84"/>
      <c r="F158" s="97"/>
    </row>
    <row r="159" spans="1:6" x14ac:dyDescent="0.25">
      <c r="B159" s="81">
        <f t="shared" ref="B159:B160" si="23">B158</f>
        <v>39</v>
      </c>
      <c r="C159" s="275"/>
      <c r="D159" s="82" t="str">
        <f>IFERROR(IF(D158&lt;&gt;"", DATE(YEAR(EOMONTH(EDATE(D158,-3),0)), MONTH(EOMONTH(EDATE(D158,-3), 0)), DAY(EOMONTH(EDATE(D158,-3),0))), ""), "")</f>
        <v/>
      </c>
      <c r="E159" s="84"/>
      <c r="F159" s="97"/>
    </row>
    <row r="160" spans="1:6" x14ac:dyDescent="0.25">
      <c r="B160" s="81">
        <f t="shared" si="23"/>
        <v>39</v>
      </c>
      <c r="C160" s="275"/>
      <c r="D160" s="82" t="str">
        <f>IFERROR(IF(D159&lt;&gt;"", DATE(YEAR(EOMONTH(EDATE(D159,-3),0)), MONTH(EOMONTH(EDATE(D159,-3), 0)), DAY(EOMONTH(EDATE(D159,-3),0))), ""), "")</f>
        <v/>
      </c>
      <c r="E160" s="87"/>
      <c r="F160" s="97"/>
    </row>
    <row r="161" spans="1:6" x14ac:dyDescent="0.25">
      <c r="A161" s="28" t="str">
        <f>IF('1A Pokazatelji'!C44&lt;&gt;"",'1A Pokazatelji'!A44,"")</f>
        <v/>
      </c>
      <c r="B161" s="81">
        <v>40</v>
      </c>
      <c r="C161" s="275">
        <f>IFERROR(VLOOKUP(B161,'1A Pokazatelji'!$B$5:$C$333,2,FALSE),"")</f>
        <v>0</v>
      </c>
      <c r="D161" s="96">
        <f>'0 Naslovnica'!$C$7</f>
        <v>0</v>
      </c>
      <c r="E161" s="84"/>
      <c r="F161" s="97"/>
    </row>
    <row r="162" spans="1:6" x14ac:dyDescent="0.25">
      <c r="B162" s="81">
        <f>B161</f>
        <v>40</v>
      </c>
      <c r="C162" s="275"/>
      <c r="D162" s="82" t="str">
        <f>IFERROR(IF(D161&lt;&gt;"", DATE(YEAR(EOMONTH(EDATE(D161,-3),0)), MONTH(EOMONTH(EDATE(D161,-3), 0)), DAY(EOMONTH(EDATE(D161,-3),0))), ""), "")</f>
        <v/>
      </c>
      <c r="E162" s="84"/>
      <c r="F162" s="97"/>
    </row>
    <row r="163" spans="1:6" x14ac:dyDescent="0.25">
      <c r="B163" s="81">
        <f t="shared" ref="B163:B164" si="24">B162</f>
        <v>40</v>
      </c>
      <c r="C163" s="275"/>
      <c r="D163" s="82" t="str">
        <f>IFERROR(IF(D162&lt;&gt;"", DATE(YEAR(EOMONTH(EDATE(D162,-3),0)), MONTH(EOMONTH(EDATE(D162,-3), 0)), DAY(EOMONTH(EDATE(D162,-3),0))), ""), "")</f>
        <v/>
      </c>
      <c r="E163" s="84"/>
      <c r="F163" s="97"/>
    </row>
    <row r="164" spans="1:6" x14ac:dyDescent="0.25">
      <c r="B164" s="81">
        <f t="shared" si="24"/>
        <v>40</v>
      </c>
      <c r="C164" s="275"/>
      <c r="D164" s="82" t="str">
        <f>IFERROR(IF(D163&lt;&gt;"", DATE(YEAR(EOMONTH(EDATE(D163,-3),0)), MONTH(EOMONTH(EDATE(D163,-3), 0)), DAY(EOMONTH(EDATE(D163,-3),0))), ""), "")</f>
        <v/>
      </c>
      <c r="E164" s="84"/>
      <c r="F164" s="97"/>
    </row>
    <row r="165" spans="1:6" x14ac:dyDescent="0.25">
      <c r="A165" s="28" t="str">
        <f>IF('1A Pokazatelji'!C45&lt;&gt;"",'1A Pokazatelji'!A45,"")</f>
        <v/>
      </c>
      <c r="B165" s="81">
        <v>41</v>
      </c>
      <c r="C165" s="275">
        <f>IFERROR(VLOOKUP(B165,'1A Pokazatelji'!$B$5:$C$333,2,FALSE),"")</f>
        <v>0</v>
      </c>
      <c r="D165" s="96">
        <f>'0 Naslovnica'!$C$7</f>
        <v>0</v>
      </c>
      <c r="E165" s="84"/>
      <c r="F165" s="97"/>
    </row>
    <row r="166" spans="1:6" x14ac:dyDescent="0.25">
      <c r="B166" s="81">
        <f>B165</f>
        <v>41</v>
      </c>
      <c r="C166" s="275"/>
      <c r="D166" s="82" t="str">
        <f>IFERROR(IF(D165&lt;&gt;"", DATE(YEAR(EOMONTH(EDATE(D165,-3),0)), MONTH(EOMONTH(EDATE(D165,-3), 0)), DAY(EOMONTH(EDATE(D165,-3),0))), ""), "")</f>
        <v/>
      </c>
      <c r="E166" s="84"/>
      <c r="F166" s="97"/>
    </row>
    <row r="167" spans="1:6" x14ac:dyDescent="0.25">
      <c r="B167" s="81">
        <f t="shared" ref="B167:B168" si="25">B166</f>
        <v>41</v>
      </c>
      <c r="C167" s="275"/>
      <c r="D167" s="82" t="str">
        <f>IFERROR(IF(D166&lt;&gt;"", DATE(YEAR(EOMONTH(EDATE(D166,-3),0)), MONTH(EOMONTH(EDATE(D166,-3), 0)), DAY(EOMONTH(EDATE(D166,-3),0))), ""), "")</f>
        <v/>
      </c>
      <c r="E167" s="84"/>
      <c r="F167" s="97"/>
    </row>
    <row r="168" spans="1:6" x14ac:dyDescent="0.25">
      <c r="B168" s="81">
        <f t="shared" si="25"/>
        <v>41</v>
      </c>
      <c r="C168" s="275"/>
      <c r="D168" s="82" t="str">
        <f>IFERROR(IF(D167&lt;&gt;"", DATE(YEAR(EOMONTH(EDATE(D167,-3),0)), MONTH(EOMONTH(EDATE(D167,-3), 0)), DAY(EOMONTH(EDATE(D167,-3),0))), ""), "")</f>
        <v/>
      </c>
      <c r="E168" s="84"/>
      <c r="F168" s="97"/>
    </row>
    <row r="169" spans="1:6" x14ac:dyDescent="0.25">
      <c r="A169" s="28" t="str">
        <f>IF('1A Pokazatelji'!C46&lt;&gt;"",'1A Pokazatelji'!A46,"")</f>
        <v/>
      </c>
      <c r="B169" s="81">
        <v>42</v>
      </c>
      <c r="C169" s="275">
        <f>IFERROR(VLOOKUP(B169,'1A Pokazatelji'!$B$5:$C$333,2,FALSE),"")</f>
        <v>0</v>
      </c>
      <c r="D169" s="96">
        <f>'0 Naslovnica'!$C$7</f>
        <v>0</v>
      </c>
      <c r="E169" s="84"/>
      <c r="F169" s="97"/>
    </row>
    <row r="170" spans="1:6" x14ac:dyDescent="0.25">
      <c r="B170" s="81">
        <f>B169</f>
        <v>42</v>
      </c>
      <c r="C170" s="275"/>
      <c r="D170" s="82" t="str">
        <f>IFERROR(IF(D169&lt;&gt;"", DATE(YEAR(EOMONTH(EDATE(D169,-3),0)), MONTH(EOMONTH(EDATE(D169,-3), 0)), DAY(EOMONTH(EDATE(D169,-3),0))), ""), "")</f>
        <v/>
      </c>
      <c r="E170" s="84"/>
      <c r="F170" s="97"/>
    </row>
    <row r="171" spans="1:6" x14ac:dyDescent="0.25">
      <c r="B171" s="81">
        <f t="shared" ref="B171:B172" si="26">B170</f>
        <v>42</v>
      </c>
      <c r="C171" s="275"/>
      <c r="D171" s="82" t="str">
        <f>IFERROR(IF(D170&lt;&gt;"", DATE(YEAR(EOMONTH(EDATE(D170,-3),0)), MONTH(EOMONTH(EDATE(D170,-3), 0)), DAY(EOMONTH(EDATE(D170,-3),0))), ""), "")</f>
        <v/>
      </c>
      <c r="E171" s="84"/>
      <c r="F171" s="97"/>
    </row>
    <row r="172" spans="1:6" x14ac:dyDescent="0.25">
      <c r="B172" s="81">
        <f t="shared" si="26"/>
        <v>42</v>
      </c>
      <c r="C172" s="275"/>
      <c r="D172" s="82" t="str">
        <f>IFERROR(IF(D171&lt;&gt;"", DATE(YEAR(EOMONTH(EDATE(D171,-3),0)), MONTH(EOMONTH(EDATE(D171,-3), 0)), DAY(EOMONTH(EDATE(D171,-3),0))), ""), "")</f>
        <v/>
      </c>
      <c r="E172" s="87"/>
      <c r="F172" s="97"/>
    </row>
    <row r="173" spans="1:6" x14ac:dyDescent="0.25">
      <c r="A173" s="28" t="str">
        <f>IF('1A Pokazatelji'!C47&lt;&gt;"",'1A Pokazatelji'!A47,"")</f>
        <v/>
      </c>
      <c r="B173" s="81">
        <v>43</v>
      </c>
      <c r="C173" s="275">
        <f>IFERROR(VLOOKUP(B173,'1A Pokazatelji'!$B$5:$C$333,2,FALSE),"")</f>
        <v>0</v>
      </c>
      <c r="D173" s="96">
        <f>'0 Naslovnica'!$C$7</f>
        <v>0</v>
      </c>
      <c r="E173" s="84"/>
      <c r="F173" s="97"/>
    </row>
    <row r="174" spans="1:6" x14ac:dyDescent="0.25">
      <c r="B174" s="81">
        <f>B173</f>
        <v>43</v>
      </c>
      <c r="C174" s="275"/>
      <c r="D174" s="82" t="str">
        <f>IFERROR(IF(D173&lt;&gt;"", DATE(YEAR(EOMONTH(EDATE(D173,-3),0)), MONTH(EOMONTH(EDATE(D173,-3), 0)), DAY(EOMONTH(EDATE(D173,-3),0))), ""), "")</f>
        <v/>
      </c>
      <c r="E174" s="84"/>
      <c r="F174" s="97"/>
    </row>
    <row r="175" spans="1:6" x14ac:dyDescent="0.25">
      <c r="B175" s="81">
        <f t="shared" ref="B175:B176" si="27">B174</f>
        <v>43</v>
      </c>
      <c r="C175" s="275"/>
      <c r="D175" s="82" t="str">
        <f>IFERROR(IF(D174&lt;&gt;"", DATE(YEAR(EOMONTH(EDATE(D174,-3),0)), MONTH(EOMONTH(EDATE(D174,-3), 0)), DAY(EOMONTH(EDATE(D174,-3),0))), ""), "")</f>
        <v/>
      </c>
      <c r="E175" s="84"/>
      <c r="F175" s="97"/>
    </row>
    <row r="176" spans="1:6" x14ac:dyDescent="0.25">
      <c r="B176" s="81">
        <f t="shared" si="27"/>
        <v>43</v>
      </c>
      <c r="C176" s="275"/>
      <c r="D176" s="82" t="str">
        <f>IFERROR(IF(D175&lt;&gt;"", DATE(YEAR(EOMONTH(EDATE(D175,-3),0)), MONTH(EOMONTH(EDATE(D175,-3), 0)), DAY(EOMONTH(EDATE(D175,-3),0))), ""), "")</f>
        <v/>
      </c>
      <c r="E176" s="211"/>
      <c r="F176" s="97"/>
    </row>
    <row r="177" spans="1:6" x14ac:dyDescent="0.25">
      <c r="A177" s="28" t="str">
        <f>IF('1A Pokazatelji'!C48&lt;&gt;"",'1A Pokazatelji'!A48,"")</f>
        <v/>
      </c>
      <c r="B177" s="81">
        <v>44</v>
      </c>
      <c r="C177" s="275">
        <f>IFERROR(VLOOKUP(B177,'1A Pokazatelji'!$B$5:$C$333,2,FALSE),"")</f>
        <v>0</v>
      </c>
      <c r="D177" s="96">
        <f>'0 Naslovnica'!$C$7</f>
        <v>0</v>
      </c>
      <c r="E177" s="84"/>
      <c r="F177" s="97"/>
    </row>
    <row r="178" spans="1:6" x14ac:dyDescent="0.25">
      <c r="B178" s="81">
        <f>B177</f>
        <v>44</v>
      </c>
      <c r="C178" s="275"/>
      <c r="D178" s="82" t="str">
        <f>IFERROR(IF(D177&lt;&gt;"", DATE(YEAR(EOMONTH(EDATE(D177,-3),0)), MONTH(EOMONTH(EDATE(D177,-3), 0)), DAY(EOMONTH(EDATE(D177,-3),0))), ""), "")</f>
        <v/>
      </c>
      <c r="E178" s="84"/>
      <c r="F178" s="97"/>
    </row>
    <row r="179" spans="1:6" x14ac:dyDescent="0.25">
      <c r="B179" s="81">
        <f t="shared" ref="B179:B180" si="28">B178</f>
        <v>44</v>
      </c>
      <c r="C179" s="275"/>
      <c r="D179" s="82" t="str">
        <f>IFERROR(IF(D178&lt;&gt;"", DATE(YEAR(EOMONTH(EDATE(D178,-3),0)), MONTH(EOMONTH(EDATE(D178,-3), 0)), DAY(EOMONTH(EDATE(D178,-3),0))), ""), "")</f>
        <v/>
      </c>
      <c r="E179" s="84"/>
      <c r="F179" s="97"/>
    </row>
    <row r="180" spans="1:6" x14ac:dyDescent="0.25">
      <c r="B180" s="81">
        <f t="shared" si="28"/>
        <v>44</v>
      </c>
      <c r="C180" s="275"/>
      <c r="D180" s="82" t="str">
        <f>IFERROR(IF(D179&lt;&gt;"", DATE(YEAR(EOMONTH(EDATE(D179,-3),0)), MONTH(EOMONTH(EDATE(D179,-3), 0)), DAY(EOMONTH(EDATE(D179,-3),0))), ""), "")</f>
        <v/>
      </c>
      <c r="E180" s="84"/>
      <c r="F180" s="97"/>
    </row>
    <row r="181" spans="1:6" x14ac:dyDescent="0.25">
      <c r="A181" s="28" t="str">
        <f>IF('1A Pokazatelji'!C49&lt;&gt;"",'1A Pokazatelji'!A49,"")</f>
        <v/>
      </c>
      <c r="B181" s="81">
        <v>45</v>
      </c>
      <c r="C181" s="275">
        <f>IFERROR(VLOOKUP(B181,'1A Pokazatelji'!$B$5:$C$333,2,FALSE),"")</f>
        <v>0</v>
      </c>
      <c r="D181" s="96">
        <f>'0 Naslovnica'!$C$7</f>
        <v>0</v>
      </c>
      <c r="E181" s="84"/>
      <c r="F181" s="97"/>
    </row>
    <row r="182" spans="1:6" x14ac:dyDescent="0.25">
      <c r="B182" s="81">
        <f>B181</f>
        <v>45</v>
      </c>
      <c r="C182" s="275"/>
      <c r="D182" s="82" t="str">
        <f>IFERROR(IF(D181&lt;&gt;"", DATE(YEAR(EOMONTH(EDATE(D181,-3),0)), MONTH(EOMONTH(EDATE(D181,-3), 0)), DAY(EOMONTH(EDATE(D181,-3),0))), ""), "")</f>
        <v/>
      </c>
      <c r="E182" s="84"/>
      <c r="F182" s="97"/>
    </row>
    <row r="183" spans="1:6" x14ac:dyDescent="0.25">
      <c r="B183" s="81">
        <f t="shared" ref="B183:B184" si="29">B182</f>
        <v>45</v>
      </c>
      <c r="C183" s="275"/>
      <c r="D183" s="82" t="str">
        <f>IFERROR(IF(D182&lt;&gt;"", DATE(YEAR(EOMONTH(EDATE(D182,-3),0)), MONTH(EOMONTH(EDATE(D182,-3), 0)), DAY(EOMONTH(EDATE(D182,-3),0))), ""), "")</f>
        <v/>
      </c>
      <c r="E183" s="84"/>
      <c r="F183" s="97"/>
    </row>
    <row r="184" spans="1:6" x14ac:dyDescent="0.25">
      <c r="B184" s="86">
        <f t="shared" si="29"/>
        <v>45</v>
      </c>
      <c r="C184" s="277"/>
      <c r="D184" s="82" t="str">
        <f>IFERROR(IF(D183&lt;&gt;"", DATE(YEAR(EOMONTH(EDATE(D183,-3),0)), MONTH(EOMONTH(EDATE(D183,-3), 0)), DAY(EOMONTH(EDATE(D183,-3),0))), ""), "")</f>
        <v/>
      </c>
      <c r="E184" s="87"/>
      <c r="F184" s="97"/>
    </row>
  </sheetData>
  <sheetProtection algorithmName="SHA-512" hashValue="zxCJYVx2ocKsTAQBNnFJD3aU8l5Vazft3J2ynE+IaoGIotWIeb8/eFYNywsZIRMdMVI3w8+D9YS10gQNU9RoPA==" saltValue="SqD/8ejMGYBMQbdnnzhF8g==" spinCount="100000" sheet="1" objects="1" scenarios="1"/>
  <protectedRanges>
    <protectedRange password="8BDF" sqref="B4:F4" name="BereichT1A"/>
  </protectedRanges>
  <mergeCells count="46">
    <mergeCell ref="C181:C184"/>
    <mergeCell ref="C161:C164"/>
    <mergeCell ref="C165:C168"/>
    <mergeCell ref="C169:C172"/>
    <mergeCell ref="C173:C176"/>
    <mergeCell ref="C177:C180"/>
    <mergeCell ref="C141:C144"/>
    <mergeCell ref="C145:C148"/>
    <mergeCell ref="C149:C152"/>
    <mergeCell ref="C153:C156"/>
    <mergeCell ref="C157:C160"/>
    <mergeCell ref="C121:C124"/>
    <mergeCell ref="C125:C128"/>
    <mergeCell ref="C129:C132"/>
    <mergeCell ref="C133:C136"/>
    <mergeCell ref="C137:C140"/>
    <mergeCell ref="C105:C108"/>
    <mergeCell ref="C109:C112"/>
    <mergeCell ref="C113:C116"/>
    <mergeCell ref="C117:C120"/>
    <mergeCell ref="C85:C88"/>
    <mergeCell ref="C89:C92"/>
    <mergeCell ref="C93:C96"/>
    <mergeCell ref="C97:C100"/>
    <mergeCell ref="C101:C104"/>
    <mergeCell ref="C65:C68"/>
    <mergeCell ref="C69:C72"/>
    <mergeCell ref="C73:C76"/>
    <mergeCell ref="C77:C80"/>
    <mergeCell ref="C81:C84"/>
    <mergeCell ref="B2:E2"/>
    <mergeCell ref="C61:C64"/>
    <mergeCell ref="C57:C60"/>
    <mergeCell ref="C53:C56"/>
    <mergeCell ref="C49:C52"/>
    <mergeCell ref="C45:C48"/>
    <mergeCell ref="C37:C40"/>
    <mergeCell ref="C41:C44"/>
    <mergeCell ref="C5:C8"/>
    <mergeCell ref="C13:C16"/>
    <mergeCell ref="C9:C12"/>
    <mergeCell ref="C17:C20"/>
    <mergeCell ref="C21:C24"/>
    <mergeCell ref="C33:C36"/>
    <mergeCell ref="C29:C32"/>
    <mergeCell ref="C25:C28"/>
  </mergeCells>
  <conditionalFormatting sqref="D6:D8">
    <cfRule type="expression" dxfId="101" priority="99">
      <formula>OR(CELL("contents", $B6)="", #REF!="No")</formula>
    </cfRule>
  </conditionalFormatting>
  <conditionalFormatting sqref="D10:D12">
    <cfRule type="expression" dxfId="100" priority="88">
      <formula>OR(CELL("contents", $B10)="", #REF!="No")</formula>
    </cfRule>
  </conditionalFormatting>
  <conditionalFormatting sqref="D14:D16">
    <cfRule type="expression" dxfId="99" priority="86">
      <formula>OR(CELL("contents", $B14)="", #REF!="No")</formula>
    </cfRule>
  </conditionalFormatting>
  <conditionalFormatting sqref="D18:D20">
    <cfRule type="expression" dxfId="98" priority="84">
      <formula>OR(CELL("contents", $B18)="", #REF!="No")</formula>
    </cfRule>
  </conditionalFormatting>
  <conditionalFormatting sqref="D22:D24">
    <cfRule type="expression" dxfId="97" priority="82">
      <formula>OR(CELL("contents", $B22)="", #REF!="No")</formula>
    </cfRule>
  </conditionalFormatting>
  <conditionalFormatting sqref="D26:D28">
    <cfRule type="expression" dxfId="96" priority="80">
      <formula>OR(CELL("contents", $B26)="", #REF!="No")</formula>
    </cfRule>
  </conditionalFormatting>
  <conditionalFormatting sqref="D30:D32">
    <cfRule type="expression" dxfId="95" priority="78">
      <formula>OR(CELL("contents", $B30)="", #REF!="No")</formula>
    </cfRule>
  </conditionalFormatting>
  <conditionalFormatting sqref="D34:D36">
    <cfRule type="expression" dxfId="94" priority="76">
      <formula>OR(CELL("contents", $B34)="", #REF!="No")</formula>
    </cfRule>
  </conditionalFormatting>
  <conditionalFormatting sqref="D38:D40">
    <cfRule type="expression" dxfId="93" priority="74">
      <formula>OR(CELL("contents", $B38)="", #REF!="No")</formula>
    </cfRule>
  </conditionalFormatting>
  <conditionalFormatting sqref="D42:D44">
    <cfRule type="expression" dxfId="92" priority="72">
      <formula>OR(CELL("contents", $B42)="", #REF!="No")</formula>
    </cfRule>
  </conditionalFormatting>
  <conditionalFormatting sqref="D46:D48">
    <cfRule type="expression" dxfId="91" priority="70">
      <formula>OR(CELL("contents", $B46)="", #REF!="No")</formula>
    </cfRule>
  </conditionalFormatting>
  <conditionalFormatting sqref="D50:D52">
    <cfRule type="expression" dxfId="90" priority="68">
      <formula>OR(CELL("contents", $B50)="", #REF!="No")</formula>
    </cfRule>
  </conditionalFormatting>
  <conditionalFormatting sqref="D54:D56">
    <cfRule type="expression" dxfId="89" priority="66">
      <formula>OR(CELL("contents", $B54)="", #REF!="No")</formula>
    </cfRule>
  </conditionalFormatting>
  <conditionalFormatting sqref="D58:D60">
    <cfRule type="expression" dxfId="88" priority="64">
      <formula>OR(CELL("contents", $B58)="", #REF!="No")</formula>
    </cfRule>
  </conditionalFormatting>
  <conditionalFormatting sqref="D62:D64">
    <cfRule type="expression" dxfId="87" priority="62">
      <formula>OR(CELL("contents", $B62)="", #REF!="No")</formula>
    </cfRule>
  </conditionalFormatting>
  <conditionalFormatting sqref="D66:D68">
    <cfRule type="expression" dxfId="86" priority="60">
      <formula>OR(CELL("contents", $B66)="", #REF!="No")</formula>
    </cfRule>
  </conditionalFormatting>
  <conditionalFormatting sqref="D70:D72">
    <cfRule type="expression" dxfId="85" priority="58">
      <formula>OR(CELL("contents", $B70)="", #REF!="No")</formula>
    </cfRule>
  </conditionalFormatting>
  <conditionalFormatting sqref="D74:D76">
    <cfRule type="expression" dxfId="84" priority="56">
      <formula>OR(CELL("contents", $B74)="", #REF!="No")</formula>
    </cfRule>
  </conditionalFormatting>
  <conditionalFormatting sqref="D78:D80">
    <cfRule type="expression" dxfId="83" priority="54">
      <formula>OR(CELL("contents", $B78)="", #REF!="No")</formula>
    </cfRule>
  </conditionalFormatting>
  <conditionalFormatting sqref="D82:D84">
    <cfRule type="expression" dxfId="82" priority="52">
      <formula>OR(CELL("contents", $B82)="", #REF!="No")</formula>
    </cfRule>
  </conditionalFormatting>
  <conditionalFormatting sqref="D86:D88">
    <cfRule type="expression" dxfId="81" priority="50">
      <formula>OR(CELL("contents", $B86)="", #REF!="No")</formula>
    </cfRule>
  </conditionalFormatting>
  <conditionalFormatting sqref="D90:D92">
    <cfRule type="expression" dxfId="80" priority="48">
      <formula>OR(CELL("contents", $B90)="", #REF!="No")</formula>
    </cfRule>
  </conditionalFormatting>
  <conditionalFormatting sqref="D94:D96">
    <cfRule type="expression" dxfId="79" priority="46">
      <formula>OR(CELL("contents", $B94)="", #REF!="No")</formula>
    </cfRule>
  </conditionalFormatting>
  <conditionalFormatting sqref="D98:D100">
    <cfRule type="expression" dxfId="78" priority="44">
      <formula>OR(CELL("contents", $B98)="", #REF!="No")</formula>
    </cfRule>
  </conditionalFormatting>
  <conditionalFormatting sqref="D102:D104">
    <cfRule type="expression" dxfId="77" priority="42">
      <formula>OR(CELL("contents", $B102)="", #REF!="No")</formula>
    </cfRule>
  </conditionalFormatting>
  <conditionalFormatting sqref="D106:D108">
    <cfRule type="expression" dxfId="76" priority="40">
      <formula>OR(CELL("contents", $B106)="", #REF!="No")</formula>
    </cfRule>
  </conditionalFormatting>
  <conditionalFormatting sqref="D110:D112">
    <cfRule type="expression" dxfId="75" priority="38">
      <formula>OR(CELL("contents", $B110)="", #REF!="No")</formula>
    </cfRule>
  </conditionalFormatting>
  <conditionalFormatting sqref="D114:D116">
    <cfRule type="expression" dxfId="74" priority="36">
      <formula>OR(CELL("contents", $B114)="", #REF!="No")</formula>
    </cfRule>
  </conditionalFormatting>
  <conditionalFormatting sqref="D118:D120">
    <cfRule type="expression" dxfId="73" priority="34">
      <formula>OR(CELL("contents", $B118)="", #REF!="No")</formula>
    </cfRule>
  </conditionalFormatting>
  <conditionalFormatting sqref="D122:D124">
    <cfRule type="expression" dxfId="72" priority="32">
      <formula>OR(CELL("contents", $B122)="", #REF!="No")</formula>
    </cfRule>
  </conditionalFormatting>
  <conditionalFormatting sqref="D126:D128">
    <cfRule type="expression" dxfId="71" priority="30">
      <formula>OR(CELL("contents", $B126)="", #REF!="No")</formula>
    </cfRule>
  </conditionalFormatting>
  <conditionalFormatting sqref="D130:D132">
    <cfRule type="expression" dxfId="70" priority="28">
      <formula>OR(CELL("contents", $B130)="", #REF!="No")</formula>
    </cfRule>
  </conditionalFormatting>
  <conditionalFormatting sqref="D134:D136">
    <cfRule type="expression" dxfId="69" priority="26">
      <formula>OR(CELL("contents", $B134)="", #REF!="No")</formula>
    </cfRule>
  </conditionalFormatting>
  <conditionalFormatting sqref="D138:D140">
    <cfRule type="expression" dxfId="68" priority="24">
      <formula>OR(CELL("contents", $B138)="", #REF!="No")</formula>
    </cfRule>
  </conditionalFormatting>
  <conditionalFormatting sqref="D142:D144">
    <cfRule type="expression" dxfId="67" priority="22">
      <formula>OR(CELL("contents", $B142)="", #REF!="No")</formula>
    </cfRule>
  </conditionalFormatting>
  <conditionalFormatting sqref="D146:D148">
    <cfRule type="expression" dxfId="66" priority="20">
      <formula>OR(CELL("contents", $B146)="", #REF!="No")</formula>
    </cfRule>
  </conditionalFormatting>
  <conditionalFormatting sqref="D150:D152">
    <cfRule type="expression" dxfId="65" priority="18">
      <formula>OR(CELL("contents", $B150)="", #REF!="No")</formula>
    </cfRule>
  </conditionalFormatting>
  <conditionalFormatting sqref="D154:D156">
    <cfRule type="expression" dxfId="64" priority="16">
      <formula>OR(CELL("contents", $B154)="", #REF!="No")</formula>
    </cfRule>
  </conditionalFormatting>
  <conditionalFormatting sqref="D158:D160">
    <cfRule type="expression" dxfId="63" priority="14">
      <formula>OR(CELL("contents", $B158)="", #REF!="No")</formula>
    </cfRule>
  </conditionalFormatting>
  <conditionalFormatting sqref="D162:D164">
    <cfRule type="expression" dxfId="62" priority="12">
      <formula>OR(CELL("contents", $B162)="", #REF!="No")</formula>
    </cfRule>
  </conditionalFormatting>
  <conditionalFormatting sqref="D166:D168">
    <cfRule type="expression" dxfId="61" priority="10">
      <formula>OR(CELL("contents", $B166)="", #REF!="No")</formula>
    </cfRule>
  </conditionalFormatting>
  <conditionalFormatting sqref="D170:D172">
    <cfRule type="expression" dxfId="60" priority="8">
      <formula>OR(CELL("contents", $B170)="", #REF!="No")</formula>
    </cfRule>
  </conditionalFormatting>
  <conditionalFormatting sqref="D174:D176">
    <cfRule type="expression" dxfId="59" priority="6">
      <formula>OR(CELL("contents", $B174)="", #REF!="No")</formula>
    </cfRule>
  </conditionalFormatting>
  <conditionalFormatting sqref="D178:D180">
    <cfRule type="expression" dxfId="58" priority="4">
      <formula>OR(CELL("contents", $B178)="", #REF!="No")</formula>
    </cfRule>
  </conditionalFormatting>
  <conditionalFormatting sqref="D182:D184">
    <cfRule type="expression" dxfId="57" priority="2">
      <formula>OR(CELL("contents", $B182)="", #REF!="No")</formula>
    </cfRule>
  </conditionalFormatting>
  <dataValidations count="2">
    <dataValidation allowBlank="1" showInputMessage="1" showErrorMessage="1" promptTitle="T1B - kolona C" prompt="Datumi posljednja 4 kvartala. Prvo polje se popunjava automatski iz radnog lista &quot;Naslovnica&quot; sa Referentnim datumom, a ostala 3Q se temeljem tog datuma popunjavaju automatski." sqref="D6:D8 D82:D84 D70:D72 D10:D12 D14:D16 D18:D20 D22:D24 D26:D28 D30:D32 D34:D36 D38:D40 D42:D44 D46:D48 D50:D52 D54:D56 D58:D60 D62:D64 D66:D68 D74:D76 D78:D80 D86:D88 D90:D92 D94:D96 D98:D100 D102:D104 D106:D108 D110:D112 D114:D116 D118:D120 D122:D124 D126:D128 D130:D132 D134:D136 D138:D140 D142:D144 D146:D148 D150:D152 D154:D156 D158:D160 D162:D164 D166:D168 D170:D172 D174:D176 D178:D180 D182:D184" xr:uid="{00000000-0002-0000-0200-000000000000}"/>
    <dataValidation type="decimal" errorStyle="warning" operator="greaterThanOrEqual" allowBlank="1" showInputMessage="1" showErrorMessage="1" errorTitle="UPOZORENJE" error="min 100% (članak 10. st.4. Odluke o planovima oporavka)" sqref="E25:E32" xr:uid="{08251BFA-DC3E-4BF3-8906-59552204E497}">
      <formula1>100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Header>&amp;R&amp;A</oddHeader>
  </headerFooter>
  <rowBreaks count="1" manualBreakCount="1">
    <brk id="61" max="4" man="1"/>
  </rowBreaks>
  <ignoredErrors>
    <ignoredError sqref="D9:D216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8" id="{710F7366-301C-4D8C-B41D-E084D2464D60}">
            <xm:f>AND(CELL("contents",D6)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D6:D8</xm:sqref>
        </x14:conditionalFormatting>
        <x14:conditionalFormatting xmlns:xm="http://schemas.microsoft.com/office/excel/2006/main">
          <x14:cfRule type="expression" priority="87" id="{21983C42-B2B5-4BDE-9BB9-ECE4D7CC1E2A}">
            <xm:f>AND(CELL("contents",D10)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D10:D12</xm:sqref>
        </x14:conditionalFormatting>
        <x14:conditionalFormatting xmlns:xm="http://schemas.microsoft.com/office/excel/2006/main">
          <x14:cfRule type="expression" priority="85" id="{772FB230-676A-4CF5-A515-0927725FD9AD}">
            <xm:f>AND(CELL("contents",D14)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D14:D16</xm:sqref>
        </x14:conditionalFormatting>
        <x14:conditionalFormatting xmlns:xm="http://schemas.microsoft.com/office/excel/2006/main">
          <x14:cfRule type="expression" priority="83" id="{71A7AADC-CFA4-470F-9215-ADFEF172FA41}">
            <xm:f>AND(CELL("contents",D18)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D18:D20</xm:sqref>
        </x14:conditionalFormatting>
        <x14:conditionalFormatting xmlns:xm="http://schemas.microsoft.com/office/excel/2006/main">
          <x14:cfRule type="expression" priority="81" id="{42E9BEC7-92AF-4AE9-9BB7-9D5DC8A4CB86}">
            <xm:f>AND(CELL("contents",D22)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D22:D24</xm:sqref>
        </x14:conditionalFormatting>
        <x14:conditionalFormatting xmlns:xm="http://schemas.microsoft.com/office/excel/2006/main">
          <x14:cfRule type="expression" priority="79" id="{3C3D74B0-4C33-4C45-B32D-EDF861F0317D}">
            <xm:f>AND(CELL("contents",D26)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D26:D28</xm:sqref>
        </x14:conditionalFormatting>
        <x14:conditionalFormatting xmlns:xm="http://schemas.microsoft.com/office/excel/2006/main">
          <x14:cfRule type="expression" priority="77" id="{B0225B78-8E72-4823-9320-79949DB579AB}">
            <xm:f>AND(CELL("contents",D30)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D30:D32</xm:sqref>
        </x14:conditionalFormatting>
        <x14:conditionalFormatting xmlns:xm="http://schemas.microsoft.com/office/excel/2006/main">
          <x14:cfRule type="expression" priority="75" id="{FDF968C2-8E98-4249-B5C9-B51F5B22DC2E}">
            <xm:f>AND(CELL("contents",D34)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D34:D36</xm:sqref>
        </x14:conditionalFormatting>
        <x14:conditionalFormatting xmlns:xm="http://schemas.microsoft.com/office/excel/2006/main">
          <x14:cfRule type="expression" priority="73" id="{E337AC06-F88E-4162-92F8-C1CF6BE4E42D}">
            <xm:f>AND(CELL("contents",D38)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D38:D40</xm:sqref>
        </x14:conditionalFormatting>
        <x14:conditionalFormatting xmlns:xm="http://schemas.microsoft.com/office/excel/2006/main">
          <x14:cfRule type="expression" priority="71" id="{15915C3C-2558-48FC-BC71-E1CCB354D1F4}">
            <xm:f>AND(CELL("contents",D42)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D42:D44</xm:sqref>
        </x14:conditionalFormatting>
        <x14:conditionalFormatting xmlns:xm="http://schemas.microsoft.com/office/excel/2006/main">
          <x14:cfRule type="expression" priority="69" id="{CB319073-AD72-4B7F-8546-5D55BA12ABD3}">
            <xm:f>AND(CELL("contents",D46)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D46:D48</xm:sqref>
        </x14:conditionalFormatting>
        <x14:conditionalFormatting xmlns:xm="http://schemas.microsoft.com/office/excel/2006/main">
          <x14:cfRule type="expression" priority="67" id="{0685A3DF-6B78-40CB-A164-2ECF9761E0F5}">
            <xm:f>AND(CELL("contents",D50)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D50:D52</xm:sqref>
        </x14:conditionalFormatting>
        <x14:conditionalFormatting xmlns:xm="http://schemas.microsoft.com/office/excel/2006/main">
          <x14:cfRule type="expression" priority="65" id="{BFFB614F-CD52-4E9D-82EE-848580EF6ED1}">
            <xm:f>AND(CELL("contents",D54)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D54:D56</xm:sqref>
        </x14:conditionalFormatting>
        <x14:conditionalFormatting xmlns:xm="http://schemas.microsoft.com/office/excel/2006/main">
          <x14:cfRule type="expression" priority="63" id="{9B30ADE5-BF3C-4870-A321-C65BA5F053CF}">
            <xm:f>AND(CELL("contents",D58)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D58:D60</xm:sqref>
        </x14:conditionalFormatting>
        <x14:conditionalFormatting xmlns:xm="http://schemas.microsoft.com/office/excel/2006/main">
          <x14:cfRule type="expression" priority="61" id="{CA04AC55-F0AF-41AE-B5FF-63DBDA74D565}">
            <xm:f>AND(CELL("contents",D62)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D62:D64</xm:sqref>
        </x14:conditionalFormatting>
        <x14:conditionalFormatting xmlns:xm="http://schemas.microsoft.com/office/excel/2006/main">
          <x14:cfRule type="expression" priority="59" id="{8ECF2FD8-4534-4D17-8400-DD85E5AF78FF}">
            <xm:f>AND(CELL("contents",D66)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D66:D68</xm:sqref>
        </x14:conditionalFormatting>
        <x14:conditionalFormatting xmlns:xm="http://schemas.microsoft.com/office/excel/2006/main">
          <x14:cfRule type="expression" priority="57" id="{574075F1-6AAA-41B6-BF80-278A7D6CE36F}">
            <xm:f>AND(CELL("contents",D70)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D70:D72</xm:sqref>
        </x14:conditionalFormatting>
        <x14:conditionalFormatting xmlns:xm="http://schemas.microsoft.com/office/excel/2006/main">
          <x14:cfRule type="expression" priority="55" id="{90BC5CB1-964B-429F-B51F-A7269E1081BD}">
            <xm:f>AND(CELL("contents",D74)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D74:D76</xm:sqref>
        </x14:conditionalFormatting>
        <x14:conditionalFormatting xmlns:xm="http://schemas.microsoft.com/office/excel/2006/main">
          <x14:cfRule type="expression" priority="53" id="{224295D8-72FE-40BA-B10D-D2C9715CF1B3}">
            <xm:f>AND(CELL("contents",D78)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D78:D80</xm:sqref>
        </x14:conditionalFormatting>
        <x14:conditionalFormatting xmlns:xm="http://schemas.microsoft.com/office/excel/2006/main">
          <x14:cfRule type="expression" priority="51" id="{6FFC1F63-ADBE-48E7-9BDF-2101F041ABEC}">
            <xm:f>AND(CELL("contents",D82)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D82:D84</xm:sqref>
        </x14:conditionalFormatting>
        <x14:conditionalFormatting xmlns:xm="http://schemas.microsoft.com/office/excel/2006/main">
          <x14:cfRule type="expression" priority="49" id="{D8E69BAD-9DAB-40A5-80EE-3416026ED393}">
            <xm:f>AND(CELL("contents",D86)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D86:D88</xm:sqref>
        </x14:conditionalFormatting>
        <x14:conditionalFormatting xmlns:xm="http://schemas.microsoft.com/office/excel/2006/main">
          <x14:cfRule type="expression" priority="47" id="{AFC8CE0A-BB1F-484A-B7F5-4C24322D6CB2}">
            <xm:f>AND(CELL("contents",D90)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D90:D92</xm:sqref>
        </x14:conditionalFormatting>
        <x14:conditionalFormatting xmlns:xm="http://schemas.microsoft.com/office/excel/2006/main">
          <x14:cfRule type="expression" priority="45" id="{66B9C521-C41D-4DE0-8863-2E17D130E540}">
            <xm:f>AND(CELL("contents",D94)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D94:D96</xm:sqref>
        </x14:conditionalFormatting>
        <x14:conditionalFormatting xmlns:xm="http://schemas.microsoft.com/office/excel/2006/main">
          <x14:cfRule type="expression" priority="43" id="{847F0D92-789D-445F-9429-4C8E9590E5FB}">
            <xm:f>AND(CELL("contents",D98)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D98:D100</xm:sqref>
        </x14:conditionalFormatting>
        <x14:conditionalFormatting xmlns:xm="http://schemas.microsoft.com/office/excel/2006/main">
          <x14:cfRule type="expression" priority="41" id="{527293DD-45D6-486A-ADA2-2F2D782E5495}">
            <xm:f>AND(CELL("contents",D102)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D102:D104</xm:sqref>
        </x14:conditionalFormatting>
        <x14:conditionalFormatting xmlns:xm="http://schemas.microsoft.com/office/excel/2006/main">
          <x14:cfRule type="expression" priority="39" id="{C50D01A3-623A-4AE0-B8A9-19059AA7B1A2}">
            <xm:f>AND(CELL("contents",D106)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D106:D108</xm:sqref>
        </x14:conditionalFormatting>
        <x14:conditionalFormatting xmlns:xm="http://schemas.microsoft.com/office/excel/2006/main">
          <x14:cfRule type="expression" priority="37" id="{F61502AA-A40D-49CC-B553-25BA1C0AB592}">
            <xm:f>AND(CELL("contents",D110)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D110:D112</xm:sqref>
        </x14:conditionalFormatting>
        <x14:conditionalFormatting xmlns:xm="http://schemas.microsoft.com/office/excel/2006/main">
          <x14:cfRule type="expression" priority="35" id="{F88AAD27-0DEF-41BE-9D91-7AAA0185AA17}">
            <xm:f>AND(CELL("contents",D114)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D114:D116</xm:sqref>
        </x14:conditionalFormatting>
        <x14:conditionalFormatting xmlns:xm="http://schemas.microsoft.com/office/excel/2006/main">
          <x14:cfRule type="expression" priority="33" id="{AB527241-4D34-449E-92D5-8040B3C7C25A}">
            <xm:f>AND(CELL("contents",D118)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D118:D120</xm:sqref>
        </x14:conditionalFormatting>
        <x14:conditionalFormatting xmlns:xm="http://schemas.microsoft.com/office/excel/2006/main">
          <x14:cfRule type="expression" priority="31" id="{7DCD4EF7-4C0D-4A67-9EEB-C4FCE435E4D1}">
            <xm:f>AND(CELL("contents",D122)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D122:D124</xm:sqref>
        </x14:conditionalFormatting>
        <x14:conditionalFormatting xmlns:xm="http://schemas.microsoft.com/office/excel/2006/main">
          <x14:cfRule type="expression" priority="29" id="{2F71703A-8702-4275-BEC6-8817922D0CC4}">
            <xm:f>AND(CELL("contents",D126)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D126:D128</xm:sqref>
        </x14:conditionalFormatting>
        <x14:conditionalFormatting xmlns:xm="http://schemas.microsoft.com/office/excel/2006/main">
          <x14:cfRule type="expression" priority="27" id="{326CAFF6-0388-4E07-8A21-055F918A9180}">
            <xm:f>AND(CELL("contents",D130)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D130:D132</xm:sqref>
        </x14:conditionalFormatting>
        <x14:conditionalFormatting xmlns:xm="http://schemas.microsoft.com/office/excel/2006/main">
          <x14:cfRule type="expression" priority="25" id="{73CB6575-D02A-41E9-9D05-F29247E3C9D1}">
            <xm:f>AND(CELL("contents",D134)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D134:D136</xm:sqref>
        </x14:conditionalFormatting>
        <x14:conditionalFormatting xmlns:xm="http://schemas.microsoft.com/office/excel/2006/main">
          <x14:cfRule type="expression" priority="23" id="{EEA9F490-32B0-429C-A5E4-02B7DBCD2931}">
            <xm:f>AND(CELL("contents",D138)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D138:D140</xm:sqref>
        </x14:conditionalFormatting>
        <x14:conditionalFormatting xmlns:xm="http://schemas.microsoft.com/office/excel/2006/main">
          <x14:cfRule type="expression" priority="21" id="{3DCC7889-C767-4A8F-8AD4-2B1F1F6DC413}">
            <xm:f>AND(CELL("contents",D142)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D142:D144</xm:sqref>
        </x14:conditionalFormatting>
        <x14:conditionalFormatting xmlns:xm="http://schemas.microsoft.com/office/excel/2006/main">
          <x14:cfRule type="expression" priority="19" id="{FB6E5EA8-4755-417D-A9D4-ECC7E0CF89F9}">
            <xm:f>AND(CELL("contents",D146)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D146:D148</xm:sqref>
        </x14:conditionalFormatting>
        <x14:conditionalFormatting xmlns:xm="http://schemas.microsoft.com/office/excel/2006/main">
          <x14:cfRule type="expression" priority="17" id="{EEA482DC-CF81-4C13-B7B4-E8FF2461DA9F}">
            <xm:f>AND(CELL("contents",D150)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D150:D152</xm:sqref>
        </x14:conditionalFormatting>
        <x14:conditionalFormatting xmlns:xm="http://schemas.microsoft.com/office/excel/2006/main">
          <x14:cfRule type="expression" priority="15" id="{ACE435AD-6AA2-4117-B8F4-FF890636E1AA}">
            <xm:f>AND(CELL("contents",D154)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D154:D156</xm:sqref>
        </x14:conditionalFormatting>
        <x14:conditionalFormatting xmlns:xm="http://schemas.microsoft.com/office/excel/2006/main">
          <x14:cfRule type="expression" priority="13" id="{3B663E71-C0F3-4DDA-8B35-817127C26A46}">
            <xm:f>AND(CELL("contents",D158)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D158:D160</xm:sqref>
        </x14:conditionalFormatting>
        <x14:conditionalFormatting xmlns:xm="http://schemas.microsoft.com/office/excel/2006/main">
          <x14:cfRule type="expression" priority="11" id="{9414D9C9-B487-4033-96B6-0C6E88D2B54B}">
            <xm:f>AND(CELL("contents",D162)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D162:D164</xm:sqref>
        </x14:conditionalFormatting>
        <x14:conditionalFormatting xmlns:xm="http://schemas.microsoft.com/office/excel/2006/main">
          <x14:cfRule type="expression" priority="9" id="{BB564931-6504-4CD2-859C-1A9EAC4A4425}">
            <xm:f>AND(CELL("contents",D166)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D166:D168</xm:sqref>
        </x14:conditionalFormatting>
        <x14:conditionalFormatting xmlns:xm="http://schemas.microsoft.com/office/excel/2006/main">
          <x14:cfRule type="expression" priority="7" id="{B61F9C5F-5C7D-4452-9569-2DB17BD3DD84}">
            <xm:f>AND(CELL("contents",D170)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D170:D172</xm:sqref>
        </x14:conditionalFormatting>
        <x14:conditionalFormatting xmlns:xm="http://schemas.microsoft.com/office/excel/2006/main">
          <x14:cfRule type="expression" priority="5" id="{9D85DC9E-204C-4684-B1D8-042D6CE974F7}">
            <xm:f>AND(CELL("contents",D174)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D174:D176</xm:sqref>
        </x14:conditionalFormatting>
        <x14:conditionalFormatting xmlns:xm="http://schemas.microsoft.com/office/excel/2006/main">
          <x14:cfRule type="expression" priority="3" id="{C303FDB9-02EF-449B-AC80-3762B099E329}">
            <xm:f>AND(CELL("contents",D178)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D178:D180</xm:sqref>
        </x14:conditionalFormatting>
        <x14:conditionalFormatting xmlns:xm="http://schemas.microsoft.com/office/excel/2006/main">
          <x14:cfRule type="expression" priority="1" id="{18BBA6C0-305D-4F1F-A5CB-E7D5575C5E7A}">
            <xm:f>AND(CELL("contents",D182) &lt;&gt;"",'\\hnb.local\hnb\Users\aperica\AppData\Local\Microsoft\Windows\INetCache\Content.Outlook\6TTQSCTI\[TC_RP_2021_SRT_LEICode_YYYYMMDD_no.xlsx]T0 - Welcome'!#REF! &lt;&gt; "")</xm:f>
            <x14:dxf>
              <fill>
                <patternFill>
                  <bgColor rgb="FFFFFFCC"/>
                </patternFill>
              </fill>
            </x14:dxf>
          </x14:cfRule>
          <xm:sqref>D182:D184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Adm!$K$3:$K$4</xm:f>
          </x14:formula1>
          <xm:sqref>F5:F184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D43"/>
  <sheetViews>
    <sheetView showGridLines="0" topLeftCell="A22" zoomScale="80" zoomScaleNormal="80" workbookViewId="0">
      <selection activeCell="J59" sqref="J59"/>
    </sheetView>
  </sheetViews>
  <sheetFormatPr defaultColWidth="9.6640625" defaultRowHeight="12.6" x14ac:dyDescent="0.3"/>
  <cols>
    <col min="1" max="1" width="4.44140625" style="134" customWidth="1"/>
    <col min="2" max="2" width="88.6640625" style="134" bestFit="1" customWidth="1"/>
    <col min="3" max="3" width="25.33203125" style="54" customWidth="1"/>
    <col min="4" max="4" width="34.33203125" style="54" customWidth="1"/>
    <col min="5" max="16384" width="9.6640625" style="134"/>
  </cols>
  <sheetData>
    <row r="1" spans="1:4" ht="16.2" x14ac:dyDescent="0.3">
      <c r="B1" s="197" t="s">
        <v>54</v>
      </c>
      <c r="C1" s="197" t="s">
        <v>389</v>
      </c>
      <c r="D1" s="197" t="s">
        <v>411</v>
      </c>
    </row>
    <row r="2" spans="1:4" x14ac:dyDescent="0.3">
      <c r="B2" s="102" t="s">
        <v>273</v>
      </c>
      <c r="C2" s="101" t="s">
        <v>274</v>
      </c>
      <c r="D2" s="101" t="s">
        <v>275</v>
      </c>
    </row>
    <row r="3" spans="1:4" s="24" customFormat="1" ht="41.4" x14ac:dyDescent="0.3">
      <c r="B3" s="198"/>
      <c r="C3" s="55" t="s">
        <v>98</v>
      </c>
      <c r="D3" s="55" t="s">
        <v>412</v>
      </c>
    </row>
    <row r="4" spans="1:4" s="24" customFormat="1" ht="13.8" x14ac:dyDescent="0.3">
      <c r="B4" s="199" t="s">
        <v>55</v>
      </c>
      <c r="C4" s="88"/>
      <c r="D4" s="88"/>
    </row>
    <row r="5" spans="1:4" s="24" customFormat="1" ht="13.8" x14ac:dyDescent="0.3">
      <c r="A5" s="200">
        <v>1</v>
      </c>
      <c r="B5" s="201" t="s">
        <v>56</v>
      </c>
      <c r="C5" s="90"/>
      <c r="D5" s="192"/>
    </row>
    <row r="6" spans="1:4" s="24" customFormat="1" ht="13.8" x14ac:dyDescent="0.3">
      <c r="A6" s="200">
        <v>2</v>
      </c>
      <c r="B6" s="202" t="s">
        <v>57</v>
      </c>
      <c r="C6" s="89"/>
      <c r="D6" s="193"/>
    </row>
    <row r="7" spans="1:4" s="24" customFormat="1" ht="13.8" x14ac:dyDescent="0.3">
      <c r="A7" s="200">
        <v>3</v>
      </c>
      <c r="B7" s="202" t="s">
        <v>58</v>
      </c>
      <c r="C7" s="89"/>
      <c r="D7" s="193"/>
    </row>
    <row r="8" spans="1:4" s="24" customFormat="1" ht="13.8" x14ac:dyDescent="0.3">
      <c r="A8" s="200">
        <v>4</v>
      </c>
      <c r="B8" s="202" t="s">
        <v>59</v>
      </c>
      <c r="C8" s="89"/>
      <c r="D8" s="193"/>
    </row>
    <row r="9" spans="1:4" s="24" customFormat="1" ht="13.8" x14ac:dyDescent="0.3">
      <c r="A9" s="200">
        <v>5</v>
      </c>
      <c r="B9" s="202" t="s">
        <v>60</v>
      </c>
      <c r="C9" s="89"/>
      <c r="D9" s="193"/>
    </row>
    <row r="10" spans="1:4" s="24" customFormat="1" ht="13.8" x14ac:dyDescent="0.3">
      <c r="A10" s="203"/>
      <c r="B10" s="204"/>
      <c r="C10" s="66"/>
      <c r="D10" s="194"/>
    </row>
    <row r="11" spans="1:4" s="24" customFormat="1" ht="13.8" x14ac:dyDescent="0.3">
      <c r="B11" s="199" t="s">
        <v>61</v>
      </c>
      <c r="C11" s="88"/>
      <c r="D11" s="195"/>
    </row>
    <row r="12" spans="1:4" s="24" customFormat="1" ht="13.8" x14ac:dyDescent="0.3">
      <c r="A12" s="205">
        <v>1</v>
      </c>
      <c r="B12" s="201" t="s">
        <v>62</v>
      </c>
      <c r="C12" s="90"/>
      <c r="D12" s="192"/>
    </row>
    <row r="13" spans="1:4" s="24" customFormat="1" ht="13.8" x14ac:dyDescent="0.3">
      <c r="A13" s="205">
        <v>2</v>
      </c>
      <c r="B13" s="202" t="s">
        <v>63</v>
      </c>
      <c r="C13" s="89"/>
      <c r="D13" s="193"/>
    </row>
    <row r="14" spans="1:4" s="24" customFormat="1" ht="13.8" x14ac:dyDescent="0.3">
      <c r="A14" s="205">
        <v>3</v>
      </c>
      <c r="B14" s="202" t="s">
        <v>57</v>
      </c>
      <c r="C14" s="89"/>
      <c r="D14" s="193"/>
    </row>
    <row r="15" spans="1:4" s="24" customFormat="1" ht="13.8" x14ac:dyDescent="0.3">
      <c r="A15" s="205">
        <v>4</v>
      </c>
      <c r="B15" s="202" t="s">
        <v>58</v>
      </c>
      <c r="C15" s="89"/>
      <c r="D15" s="193"/>
    </row>
    <row r="16" spans="1:4" s="24" customFormat="1" ht="13.8" x14ac:dyDescent="0.3">
      <c r="A16" s="205">
        <v>5</v>
      </c>
      <c r="B16" s="202" t="s">
        <v>59</v>
      </c>
      <c r="C16" s="89"/>
      <c r="D16" s="193"/>
    </row>
    <row r="17" spans="1:4" s="24" customFormat="1" ht="13.8" x14ac:dyDescent="0.3">
      <c r="A17" s="205">
        <v>6</v>
      </c>
      <c r="B17" s="202" t="s">
        <v>84</v>
      </c>
      <c r="C17" s="89"/>
      <c r="D17" s="193"/>
    </row>
    <row r="18" spans="1:4" s="24" customFormat="1" ht="13.8" x14ac:dyDescent="0.3">
      <c r="B18" s="204"/>
      <c r="C18" s="66"/>
      <c r="D18" s="194"/>
    </row>
    <row r="19" spans="1:4" s="24" customFormat="1" ht="13.8" x14ac:dyDescent="0.3">
      <c r="B19" s="206" t="s">
        <v>64</v>
      </c>
      <c r="C19" s="88"/>
      <c r="D19" s="195"/>
    </row>
    <row r="20" spans="1:4" s="24" customFormat="1" ht="13.8" x14ac:dyDescent="0.3">
      <c r="A20" s="205">
        <v>1</v>
      </c>
      <c r="B20" s="207" t="s">
        <v>65</v>
      </c>
      <c r="C20" s="91"/>
      <c r="D20" s="192"/>
    </row>
    <row r="21" spans="1:4" s="24" customFormat="1" ht="13.8" x14ac:dyDescent="0.3">
      <c r="A21" s="205">
        <v>2</v>
      </c>
      <c r="B21" s="208" t="s">
        <v>66</v>
      </c>
      <c r="C21" s="89"/>
      <c r="D21" s="193"/>
    </row>
    <row r="22" spans="1:4" s="24" customFormat="1" ht="13.8" x14ac:dyDescent="0.3">
      <c r="A22" s="205">
        <v>3</v>
      </c>
      <c r="B22" s="202" t="s">
        <v>67</v>
      </c>
      <c r="C22" s="89"/>
      <c r="D22" s="193"/>
    </row>
    <row r="23" spans="1:4" s="24" customFormat="1" ht="13.8" x14ac:dyDescent="0.3">
      <c r="A23" s="205">
        <v>4</v>
      </c>
      <c r="B23" s="202" t="s">
        <v>68</v>
      </c>
      <c r="C23" s="89"/>
      <c r="D23" s="193"/>
    </row>
    <row r="24" spans="1:4" s="24" customFormat="1" ht="13.8" x14ac:dyDescent="0.3">
      <c r="A24" s="205">
        <v>5</v>
      </c>
      <c r="B24" s="208" t="s">
        <v>69</v>
      </c>
      <c r="C24" s="89"/>
      <c r="D24" s="193"/>
    </row>
    <row r="25" spans="1:4" s="24" customFormat="1" ht="13.8" x14ac:dyDescent="0.3">
      <c r="A25" s="205">
        <v>6</v>
      </c>
      <c r="B25" s="202" t="s">
        <v>70</v>
      </c>
      <c r="C25" s="89"/>
      <c r="D25" s="193"/>
    </row>
    <row r="26" spans="1:4" s="24" customFormat="1" ht="13.8" x14ac:dyDescent="0.3">
      <c r="A26" s="205">
        <v>7</v>
      </c>
      <c r="B26" s="202" t="s">
        <v>75</v>
      </c>
      <c r="C26" s="89"/>
      <c r="D26" s="193"/>
    </row>
    <row r="27" spans="1:4" s="24" customFormat="1" ht="13.8" x14ac:dyDescent="0.3">
      <c r="B27" s="204"/>
      <c r="C27" s="66"/>
      <c r="D27" s="194"/>
    </row>
    <row r="28" spans="1:4" s="24" customFormat="1" ht="13.8" x14ac:dyDescent="0.3">
      <c r="B28" s="206" t="s">
        <v>71</v>
      </c>
      <c r="C28" s="88"/>
      <c r="D28" s="195"/>
    </row>
    <row r="29" spans="1:4" s="24" customFormat="1" ht="13.8" x14ac:dyDescent="0.3">
      <c r="A29" s="205">
        <v>1</v>
      </c>
      <c r="B29" s="207" t="s">
        <v>72</v>
      </c>
      <c r="C29" s="91"/>
      <c r="D29" s="192"/>
    </row>
    <row r="30" spans="1:4" s="24" customFormat="1" ht="13.8" x14ac:dyDescent="0.3">
      <c r="A30" s="205">
        <v>2</v>
      </c>
      <c r="B30" s="208" t="s">
        <v>73</v>
      </c>
      <c r="C30" s="89"/>
      <c r="D30" s="193"/>
    </row>
    <row r="31" spans="1:4" s="24" customFormat="1" ht="13.8" x14ac:dyDescent="0.3">
      <c r="A31" s="205">
        <v>3</v>
      </c>
      <c r="B31" s="202" t="s">
        <v>220</v>
      </c>
      <c r="C31" s="89"/>
      <c r="D31" s="193"/>
    </row>
    <row r="32" spans="1:4" s="24" customFormat="1" ht="27.6" x14ac:dyDescent="0.3">
      <c r="A32" s="205">
        <v>4</v>
      </c>
      <c r="B32" s="208" t="s">
        <v>74</v>
      </c>
      <c r="C32" s="89"/>
      <c r="D32" s="193"/>
    </row>
    <row r="33" spans="1:4" s="24" customFormat="1" ht="13.8" x14ac:dyDescent="0.3">
      <c r="A33" s="205">
        <v>5</v>
      </c>
      <c r="B33" s="202" t="s">
        <v>75</v>
      </c>
      <c r="C33" s="89"/>
      <c r="D33" s="193"/>
    </row>
    <row r="34" spans="1:4" s="24" customFormat="1" ht="13.8" x14ac:dyDescent="0.3">
      <c r="C34" s="66"/>
      <c r="D34" s="194"/>
    </row>
    <row r="35" spans="1:4" s="24" customFormat="1" ht="13.8" x14ac:dyDescent="0.3">
      <c r="B35" s="206" t="s">
        <v>76</v>
      </c>
      <c r="C35" s="88"/>
      <c r="D35" s="195"/>
    </row>
    <row r="36" spans="1:4" s="24" customFormat="1" ht="13.8" x14ac:dyDescent="0.3">
      <c r="A36" s="205">
        <v>1</v>
      </c>
      <c r="B36" s="207" t="s">
        <v>77</v>
      </c>
      <c r="C36" s="91"/>
      <c r="D36" s="192"/>
    </row>
    <row r="37" spans="1:4" s="24" customFormat="1" ht="13.8" x14ac:dyDescent="0.3">
      <c r="A37" s="205">
        <v>2</v>
      </c>
      <c r="B37" s="208" t="s">
        <v>78</v>
      </c>
      <c r="C37" s="89"/>
      <c r="D37" s="193"/>
    </row>
    <row r="38" spans="1:4" s="24" customFormat="1" ht="13.8" x14ac:dyDescent="0.3">
      <c r="A38" s="205">
        <v>3</v>
      </c>
      <c r="B38" s="202" t="s">
        <v>79</v>
      </c>
      <c r="C38" s="89"/>
      <c r="D38" s="193"/>
    </row>
    <row r="39" spans="1:4" s="24" customFormat="1" ht="13.8" x14ac:dyDescent="0.3">
      <c r="A39" s="205">
        <v>4</v>
      </c>
      <c r="B39" s="208" t="s">
        <v>80</v>
      </c>
      <c r="C39" s="89"/>
      <c r="D39" s="193"/>
    </row>
    <row r="40" spans="1:4" s="24" customFormat="1" ht="13.8" x14ac:dyDescent="0.3">
      <c r="A40" s="205">
        <v>5</v>
      </c>
      <c r="B40" s="202" t="s">
        <v>81</v>
      </c>
      <c r="C40" s="89"/>
      <c r="D40" s="193"/>
    </row>
    <row r="41" spans="1:4" s="24" customFormat="1" ht="13.8" x14ac:dyDescent="0.3">
      <c r="A41" s="204"/>
      <c r="B41" s="204"/>
      <c r="C41" s="31"/>
      <c r="D41" s="196"/>
    </row>
    <row r="42" spans="1:4" x14ac:dyDescent="0.3">
      <c r="A42" s="209"/>
      <c r="B42" s="209"/>
      <c r="D42" s="196"/>
    </row>
    <row r="43" spans="1:4" x14ac:dyDescent="0.3">
      <c r="D43" s="230"/>
    </row>
  </sheetData>
  <sheetProtection algorithmName="SHA-512" hashValue="vWF0l+TO6VHMXVlyYWDcxd5FeD6ZDjMpbw0ZJBbk2EMfnEO2L2vvrhoojFUY6626XbOyFhNE3S9e0kDTEsygzg==" saltValue="y7cJBnRI+QqK/hKtDF7rWQ==" spinCount="100000" sheet="1" objects="1" scenarios="1"/>
  <protectedRanges>
    <protectedRange password="8BDF" sqref="B2:D2" name="BereichT1A"/>
  </protectedRange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&amp;R &amp;A</oddHeader>
  </headerFooter>
  <ignoredErrors>
    <ignoredError sqref="B2:D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Adm!$A$26:$A$27</xm:f>
          </x14:formula1>
          <xm:sqref>C5:C9 C12:C17 C20:C26 C29:C33 C36:C40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2:C15"/>
  <sheetViews>
    <sheetView showGridLines="0" zoomScale="80" zoomScaleNormal="80" workbookViewId="0">
      <selection activeCell="E1" sqref="E1"/>
    </sheetView>
  </sheetViews>
  <sheetFormatPr defaultColWidth="8.6640625" defaultRowHeight="13.8" x14ac:dyDescent="0.25"/>
  <cols>
    <col min="1" max="1" width="3.6640625" style="20" customWidth="1"/>
    <col min="2" max="2" width="24.6640625" style="20" customWidth="1"/>
    <col min="3" max="3" width="59.6640625" style="20" customWidth="1"/>
    <col min="4" max="16384" width="8.6640625" style="20"/>
  </cols>
  <sheetData>
    <row r="2" spans="1:3" ht="22.2" customHeight="1" x14ac:dyDescent="0.25">
      <c r="B2" s="278" t="s">
        <v>85</v>
      </c>
      <c r="C2" s="278"/>
    </row>
    <row r="3" spans="1:3" s="18" customFormat="1" x14ac:dyDescent="0.25">
      <c r="B3" s="102" t="s">
        <v>273</v>
      </c>
      <c r="C3" s="101" t="s">
        <v>274</v>
      </c>
    </row>
    <row r="4" spans="1:3" ht="27.6" x14ac:dyDescent="0.25">
      <c r="B4" s="103" t="s">
        <v>85</v>
      </c>
      <c r="C4" s="63" t="s">
        <v>86</v>
      </c>
    </row>
    <row r="5" spans="1:3" x14ac:dyDescent="0.25">
      <c r="A5" s="20">
        <v>1</v>
      </c>
      <c r="B5" s="104"/>
      <c r="C5" s="105"/>
    </row>
    <row r="6" spans="1:3" x14ac:dyDescent="0.25">
      <c r="A6" s="20">
        <v>2</v>
      </c>
      <c r="B6" s="106"/>
      <c r="C6" s="107"/>
    </row>
    <row r="7" spans="1:3" x14ac:dyDescent="0.25">
      <c r="A7" s="20">
        <v>3</v>
      </c>
      <c r="B7" s="106"/>
      <c r="C7" s="107"/>
    </row>
    <row r="8" spans="1:3" x14ac:dyDescent="0.25">
      <c r="A8" s="20">
        <v>4</v>
      </c>
      <c r="B8" s="106"/>
      <c r="C8" s="107"/>
    </row>
    <row r="9" spans="1:3" x14ac:dyDescent="0.25">
      <c r="A9" s="20">
        <v>5</v>
      </c>
      <c r="B9" s="106"/>
      <c r="C9" s="107"/>
    </row>
    <row r="10" spans="1:3" x14ac:dyDescent="0.25">
      <c r="A10" s="20">
        <v>6</v>
      </c>
      <c r="B10" s="106"/>
      <c r="C10" s="107"/>
    </row>
    <row r="11" spans="1:3" x14ac:dyDescent="0.25">
      <c r="A11" s="20">
        <v>7</v>
      </c>
      <c r="B11" s="106"/>
      <c r="C11" s="107"/>
    </row>
    <row r="12" spans="1:3" x14ac:dyDescent="0.25">
      <c r="A12" s="20">
        <v>8</v>
      </c>
      <c r="B12" s="106"/>
      <c r="C12" s="107"/>
    </row>
    <row r="13" spans="1:3" x14ac:dyDescent="0.25">
      <c r="A13" s="20">
        <v>9</v>
      </c>
      <c r="B13" s="106"/>
      <c r="C13" s="107"/>
    </row>
    <row r="14" spans="1:3" x14ac:dyDescent="0.25">
      <c r="A14" s="20">
        <v>10</v>
      </c>
      <c r="B14" s="108"/>
      <c r="C14" s="109"/>
    </row>
    <row r="15" spans="1:3" x14ac:dyDescent="0.25">
      <c r="B15" s="32"/>
      <c r="C15" s="32"/>
    </row>
  </sheetData>
  <sheetProtection algorithmName="SHA-512" hashValue="hq5h9ge/mEBfPdUPHa4QV1Y/CPqtu8UFjW7UREzDVQ5E9/IBkUPPAEcAOQgW4XWabF26KAey+IwvLYd/Mk6lUQ==" saltValue="/RzdzHUEHpuwIA92ifKAUQ==" spinCount="100000" sheet="1" objects="1" scenarios="1"/>
  <protectedRanges>
    <protectedRange password="8BDF" sqref="B3:C3" name="BereichT1A"/>
  </protectedRanges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&amp;R&amp;A</oddHeader>
  </headerFooter>
  <ignoredErrors>
    <ignoredError sqref="B3:C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AB65"/>
  <sheetViews>
    <sheetView showGridLines="0" zoomScale="80" zoomScaleNormal="80" workbookViewId="0">
      <pane xSplit="3" ySplit="5" topLeftCell="D6" activePane="bottomRight" state="frozen"/>
      <selection activeCell="J45" sqref="J45"/>
      <selection pane="topRight" activeCell="J45" sqref="J45"/>
      <selection pane="bottomLeft" activeCell="J45" sqref="J45"/>
      <selection pane="bottomRight" activeCell="E19" sqref="E19"/>
    </sheetView>
  </sheetViews>
  <sheetFormatPr defaultColWidth="8.88671875" defaultRowHeight="12.6" x14ac:dyDescent="0.3"/>
  <cols>
    <col min="1" max="1" width="4.6640625" style="134" customWidth="1"/>
    <col min="2" max="2" width="12.44140625" style="227" customWidth="1"/>
    <col min="3" max="3" width="23" style="134" customWidth="1"/>
    <col min="4" max="4" width="24.33203125" style="134" customWidth="1"/>
    <col min="5" max="5" width="29.44140625" style="134" customWidth="1"/>
    <col min="6" max="6" width="16.109375" style="134" customWidth="1"/>
    <col min="7" max="7" width="14.33203125" style="134" customWidth="1"/>
    <col min="8" max="8" width="14.109375" style="134" customWidth="1"/>
    <col min="9" max="9" width="18.33203125" style="134" customWidth="1"/>
    <col min="10" max="10" width="18.88671875" style="134" customWidth="1"/>
    <col min="11" max="11" width="11.6640625" style="134" customWidth="1"/>
    <col min="12" max="12" width="13.5546875" style="134" customWidth="1"/>
    <col min="13" max="13" width="12.33203125" style="134" customWidth="1"/>
    <col min="14" max="14" width="13.33203125" style="134" customWidth="1"/>
    <col min="15" max="15" width="11.33203125" style="134" customWidth="1"/>
    <col min="16" max="16" width="12.6640625" style="134" customWidth="1"/>
    <col min="17" max="17" width="12.5546875" style="134" bestFit="1" customWidth="1"/>
    <col min="18" max="18" width="12.109375" style="134" customWidth="1"/>
    <col min="19" max="19" width="12.44140625" style="134" customWidth="1"/>
    <col min="20" max="20" width="13.6640625" style="134" customWidth="1"/>
    <col min="21" max="21" width="16" style="134" customWidth="1"/>
    <col min="22" max="22" width="13.5546875" style="134" customWidth="1"/>
    <col min="23" max="24" width="11.88671875" style="134" customWidth="1"/>
    <col min="25" max="25" width="12.109375" style="228" customWidth="1"/>
    <col min="26" max="26" width="41.6640625" style="134" customWidth="1"/>
    <col min="27" max="16384" width="8.88671875" style="134"/>
  </cols>
  <sheetData>
    <row r="1" spans="1:28" s="232" customFormat="1" ht="14.4" customHeight="1" x14ac:dyDescent="0.3">
      <c r="A1" s="214"/>
      <c r="B1" s="214"/>
      <c r="C1" s="214"/>
      <c r="D1" s="231"/>
      <c r="Y1" s="233"/>
    </row>
    <row r="2" spans="1:28" ht="17.399999999999999" customHeight="1" x14ac:dyDescent="0.3">
      <c r="A2" s="279" t="s">
        <v>227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</row>
    <row r="3" spans="1:28" ht="28.2" customHeight="1" x14ac:dyDescent="0.3">
      <c r="A3" s="281"/>
      <c r="B3" s="280" t="s">
        <v>228</v>
      </c>
      <c r="C3" s="280" t="s">
        <v>229</v>
      </c>
      <c r="D3" s="280" t="s">
        <v>230</v>
      </c>
      <c r="E3" s="280" t="s">
        <v>231</v>
      </c>
      <c r="F3" s="284" t="s">
        <v>457</v>
      </c>
      <c r="G3" s="280" t="s">
        <v>269</v>
      </c>
      <c r="H3" s="280" t="s">
        <v>25</v>
      </c>
      <c r="I3" s="280" t="s">
        <v>446</v>
      </c>
      <c r="J3" s="280" t="s">
        <v>437</v>
      </c>
      <c r="K3" s="282" t="s">
        <v>466</v>
      </c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0" t="s">
        <v>51</v>
      </c>
    </row>
    <row r="4" spans="1:28" s="212" customFormat="1" ht="92.25" customHeight="1" thickBot="1" x14ac:dyDescent="0.35">
      <c r="A4" s="281"/>
      <c r="B4" s="280"/>
      <c r="C4" s="280"/>
      <c r="D4" s="280"/>
      <c r="E4" s="280"/>
      <c r="F4" s="284"/>
      <c r="G4" s="280"/>
      <c r="H4" s="280"/>
      <c r="I4" s="280"/>
      <c r="J4" s="280"/>
      <c r="K4" s="151" t="s">
        <v>398</v>
      </c>
      <c r="L4" s="152" t="s">
        <v>430</v>
      </c>
      <c r="M4" s="152" t="s">
        <v>397</v>
      </c>
      <c r="N4" s="152" t="s">
        <v>431</v>
      </c>
      <c r="O4" s="152" t="s">
        <v>399</v>
      </c>
      <c r="P4" s="152" t="s">
        <v>432</v>
      </c>
      <c r="Q4" s="152" t="s">
        <v>433</v>
      </c>
      <c r="R4" s="152" t="s">
        <v>402</v>
      </c>
      <c r="S4" s="154" t="s">
        <v>403</v>
      </c>
      <c r="T4" s="152" t="s">
        <v>434</v>
      </c>
      <c r="U4" s="152" t="s">
        <v>435</v>
      </c>
      <c r="V4" s="154" t="s">
        <v>436</v>
      </c>
      <c r="W4" s="154" t="s">
        <v>401</v>
      </c>
      <c r="X4" s="154" t="s">
        <v>459</v>
      </c>
      <c r="Y4" s="155" t="s">
        <v>460</v>
      </c>
      <c r="Z4" s="280"/>
    </row>
    <row r="5" spans="1:28" s="214" customFormat="1" ht="12.6" customHeight="1" thickBot="1" x14ac:dyDescent="0.35">
      <c r="A5" s="213"/>
      <c r="B5" s="156" t="s">
        <v>273</v>
      </c>
      <c r="C5" s="156" t="s">
        <v>274</v>
      </c>
      <c r="D5" s="156" t="s">
        <v>275</v>
      </c>
      <c r="E5" s="156" t="s">
        <v>276</v>
      </c>
      <c r="F5" s="247" t="s">
        <v>277</v>
      </c>
      <c r="G5" s="156" t="s">
        <v>278</v>
      </c>
      <c r="H5" s="156" t="s">
        <v>279</v>
      </c>
      <c r="I5" s="247" t="s">
        <v>280</v>
      </c>
      <c r="J5" s="156" t="s">
        <v>281</v>
      </c>
      <c r="K5" s="156" t="s">
        <v>313</v>
      </c>
      <c r="L5" s="156" t="s">
        <v>314</v>
      </c>
      <c r="M5" s="156" t="s">
        <v>315</v>
      </c>
      <c r="N5" s="156" t="s">
        <v>316</v>
      </c>
      <c r="O5" s="156" t="s">
        <v>317</v>
      </c>
      <c r="P5" s="156" t="s">
        <v>318</v>
      </c>
      <c r="Q5" s="156" t="s">
        <v>319</v>
      </c>
      <c r="R5" s="156" t="s">
        <v>320</v>
      </c>
      <c r="S5" s="156" t="s">
        <v>321</v>
      </c>
      <c r="T5" s="156" t="s">
        <v>282</v>
      </c>
      <c r="U5" s="156" t="s">
        <v>322</v>
      </c>
      <c r="V5" s="156" t="s">
        <v>323</v>
      </c>
      <c r="W5" s="156" t="s">
        <v>324</v>
      </c>
      <c r="X5" s="156" t="s">
        <v>325</v>
      </c>
      <c r="Y5" s="156" t="s">
        <v>326</v>
      </c>
      <c r="Z5" s="156" t="s">
        <v>327</v>
      </c>
      <c r="AB5" s="215"/>
    </row>
    <row r="6" spans="1:28" s="112" customFormat="1" x14ac:dyDescent="0.3">
      <c r="A6" s="216">
        <v>1</v>
      </c>
      <c r="B6" s="110" t="s">
        <v>100</v>
      </c>
      <c r="C6" s="67"/>
      <c r="D6" s="67"/>
      <c r="E6" s="67"/>
      <c r="F6" s="67"/>
      <c r="G6" s="67"/>
      <c r="H6" s="67"/>
      <c r="I6" s="217"/>
      <c r="J6" s="218"/>
      <c r="K6" s="219"/>
      <c r="L6" s="218"/>
      <c r="M6" s="219"/>
      <c r="N6" s="218"/>
      <c r="O6" s="219"/>
      <c r="P6" s="218"/>
      <c r="Q6" s="218"/>
      <c r="R6" s="219"/>
      <c r="S6" s="219"/>
      <c r="T6" s="218"/>
      <c r="U6" s="218"/>
      <c r="V6" s="218"/>
      <c r="W6" s="219"/>
      <c r="X6" s="219"/>
      <c r="Y6" s="220"/>
      <c r="Z6" s="111"/>
    </row>
    <row r="7" spans="1:28" s="112" customFormat="1" x14ac:dyDescent="0.3">
      <c r="A7" s="113">
        <v>2</v>
      </c>
      <c r="B7" s="114" t="s">
        <v>101</v>
      </c>
      <c r="C7" s="68"/>
      <c r="D7" s="68"/>
      <c r="E7" s="68"/>
      <c r="F7" s="68"/>
      <c r="G7" s="68"/>
      <c r="H7" s="68"/>
      <c r="I7" s="221"/>
      <c r="J7" s="115"/>
      <c r="K7" s="222"/>
      <c r="L7" s="115"/>
      <c r="M7" s="222"/>
      <c r="N7" s="115"/>
      <c r="O7" s="222"/>
      <c r="P7" s="115"/>
      <c r="Q7" s="115"/>
      <c r="R7" s="222"/>
      <c r="S7" s="222"/>
      <c r="T7" s="115"/>
      <c r="U7" s="115"/>
      <c r="V7" s="115"/>
      <c r="W7" s="222"/>
      <c r="X7" s="222"/>
      <c r="Y7" s="223"/>
      <c r="Z7" s="116"/>
    </row>
    <row r="8" spans="1:28" s="112" customFormat="1" x14ac:dyDescent="0.3">
      <c r="A8" s="113">
        <v>3</v>
      </c>
      <c r="B8" s="114" t="s">
        <v>102</v>
      </c>
      <c r="C8" s="68"/>
      <c r="D8" s="68"/>
      <c r="E8" s="68"/>
      <c r="F8" s="68"/>
      <c r="G8" s="68"/>
      <c r="H8" s="68"/>
      <c r="I8" s="221"/>
      <c r="J8" s="115"/>
      <c r="K8" s="222"/>
      <c r="L8" s="115"/>
      <c r="M8" s="222"/>
      <c r="N8" s="115"/>
      <c r="O8" s="222"/>
      <c r="P8" s="115"/>
      <c r="Q8" s="115"/>
      <c r="R8" s="222"/>
      <c r="S8" s="222"/>
      <c r="T8" s="115"/>
      <c r="U8" s="115"/>
      <c r="V8" s="115"/>
      <c r="W8" s="222"/>
      <c r="X8" s="222"/>
      <c r="Y8" s="223"/>
      <c r="Z8" s="116"/>
    </row>
    <row r="9" spans="1:28" s="112" customFormat="1" x14ac:dyDescent="0.3">
      <c r="A9" s="113">
        <v>4</v>
      </c>
      <c r="B9" s="114" t="s">
        <v>103</v>
      </c>
      <c r="C9" s="68"/>
      <c r="D9" s="68"/>
      <c r="E9" s="68"/>
      <c r="F9" s="68"/>
      <c r="G9" s="68"/>
      <c r="H9" s="68"/>
      <c r="I9" s="221"/>
      <c r="J9" s="115"/>
      <c r="K9" s="222"/>
      <c r="L9" s="115"/>
      <c r="M9" s="222"/>
      <c r="N9" s="115"/>
      <c r="O9" s="222"/>
      <c r="P9" s="115"/>
      <c r="Q9" s="115"/>
      <c r="R9" s="222"/>
      <c r="S9" s="222"/>
      <c r="T9" s="115"/>
      <c r="U9" s="115"/>
      <c r="V9" s="115"/>
      <c r="W9" s="222"/>
      <c r="X9" s="222"/>
      <c r="Y9" s="223"/>
      <c r="Z9" s="116"/>
    </row>
    <row r="10" spans="1:28" s="112" customFormat="1" x14ac:dyDescent="0.3">
      <c r="A10" s="113">
        <v>5</v>
      </c>
      <c r="B10" s="114" t="s">
        <v>104</v>
      </c>
      <c r="C10" s="68"/>
      <c r="D10" s="68"/>
      <c r="E10" s="68"/>
      <c r="F10" s="68"/>
      <c r="G10" s="68"/>
      <c r="H10" s="68"/>
      <c r="I10" s="221"/>
      <c r="J10" s="115"/>
      <c r="K10" s="222"/>
      <c r="L10" s="115"/>
      <c r="M10" s="222"/>
      <c r="N10" s="115"/>
      <c r="O10" s="222"/>
      <c r="P10" s="115"/>
      <c r="Q10" s="115"/>
      <c r="R10" s="222"/>
      <c r="S10" s="222"/>
      <c r="T10" s="115"/>
      <c r="U10" s="115"/>
      <c r="V10" s="115"/>
      <c r="W10" s="222"/>
      <c r="X10" s="222"/>
      <c r="Y10" s="223"/>
      <c r="Z10" s="116"/>
    </row>
    <row r="11" spans="1:28" s="112" customFormat="1" x14ac:dyDescent="0.3">
      <c r="A11" s="113">
        <v>6</v>
      </c>
      <c r="B11" s="114" t="s">
        <v>105</v>
      </c>
      <c r="C11" s="68"/>
      <c r="D11" s="68"/>
      <c r="E11" s="68"/>
      <c r="F11" s="68"/>
      <c r="G11" s="68"/>
      <c r="H11" s="68"/>
      <c r="I11" s="221"/>
      <c r="J11" s="115"/>
      <c r="K11" s="222"/>
      <c r="L11" s="115"/>
      <c r="M11" s="222"/>
      <c r="N11" s="115"/>
      <c r="O11" s="222"/>
      <c r="P11" s="115"/>
      <c r="Q11" s="115"/>
      <c r="R11" s="222"/>
      <c r="S11" s="222"/>
      <c r="T11" s="115"/>
      <c r="U11" s="115"/>
      <c r="V11" s="115"/>
      <c r="W11" s="222"/>
      <c r="X11" s="222"/>
      <c r="Y11" s="223"/>
      <c r="Z11" s="116"/>
    </row>
    <row r="12" spans="1:28" s="112" customFormat="1" x14ac:dyDescent="0.3">
      <c r="A12" s="113">
        <v>7</v>
      </c>
      <c r="B12" s="114" t="s">
        <v>106</v>
      </c>
      <c r="C12" s="68"/>
      <c r="D12" s="68"/>
      <c r="E12" s="68"/>
      <c r="F12" s="68"/>
      <c r="G12" s="68"/>
      <c r="H12" s="68"/>
      <c r="I12" s="221"/>
      <c r="J12" s="115"/>
      <c r="K12" s="222"/>
      <c r="L12" s="115"/>
      <c r="M12" s="222"/>
      <c r="N12" s="115"/>
      <c r="O12" s="222"/>
      <c r="P12" s="115"/>
      <c r="Q12" s="115"/>
      <c r="R12" s="222"/>
      <c r="S12" s="222"/>
      <c r="T12" s="115"/>
      <c r="U12" s="115"/>
      <c r="V12" s="115"/>
      <c r="W12" s="222"/>
      <c r="X12" s="222"/>
      <c r="Y12" s="223"/>
      <c r="Z12" s="116"/>
    </row>
    <row r="13" spans="1:28" s="112" customFormat="1" x14ac:dyDescent="0.3">
      <c r="A13" s="113">
        <v>8</v>
      </c>
      <c r="B13" s="114" t="s">
        <v>107</v>
      </c>
      <c r="C13" s="68"/>
      <c r="D13" s="68"/>
      <c r="E13" s="68"/>
      <c r="F13" s="68"/>
      <c r="G13" s="68"/>
      <c r="H13" s="68"/>
      <c r="I13" s="221"/>
      <c r="J13" s="115"/>
      <c r="K13" s="222"/>
      <c r="L13" s="115"/>
      <c r="M13" s="222"/>
      <c r="N13" s="115"/>
      <c r="O13" s="222"/>
      <c r="P13" s="115"/>
      <c r="Q13" s="115"/>
      <c r="R13" s="222"/>
      <c r="S13" s="222"/>
      <c r="T13" s="115"/>
      <c r="U13" s="115"/>
      <c r="V13" s="115"/>
      <c r="W13" s="222"/>
      <c r="X13" s="222"/>
      <c r="Y13" s="223"/>
      <c r="Z13" s="116"/>
    </row>
    <row r="14" spans="1:28" s="112" customFormat="1" x14ac:dyDescent="0.3">
      <c r="A14" s="113">
        <v>9</v>
      </c>
      <c r="B14" s="114" t="s">
        <v>108</v>
      </c>
      <c r="C14" s="68"/>
      <c r="D14" s="68"/>
      <c r="E14" s="68"/>
      <c r="F14" s="68"/>
      <c r="G14" s="68"/>
      <c r="H14" s="68"/>
      <c r="I14" s="221"/>
      <c r="J14" s="115"/>
      <c r="K14" s="222"/>
      <c r="L14" s="115"/>
      <c r="M14" s="222"/>
      <c r="N14" s="115"/>
      <c r="O14" s="222"/>
      <c r="P14" s="115"/>
      <c r="Q14" s="115"/>
      <c r="R14" s="222"/>
      <c r="S14" s="222"/>
      <c r="T14" s="115"/>
      <c r="U14" s="115"/>
      <c r="V14" s="115"/>
      <c r="W14" s="222"/>
      <c r="X14" s="222"/>
      <c r="Y14" s="223"/>
      <c r="Z14" s="116"/>
    </row>
    <row r="15" spans="1:28" s="112" customFormat="1" x14ac:dyDescent="0.3">
      <c r="A15" s="113">
        <v>10</v>
      </c>
      <c r="B15" s="114" t="s">
        <v>109</v>
      </c>
      <c r="C15" s="68"/>
      <c r="D15" s="68"/>
      <c r="E15" s="68"/>
      <c r="F15" s="68"/>
      <c r="G15" s="68"/>
      <c r="H15" s="68"/>
      <c r="I15" s="221"/>
      <c r="J15" s="115"/>
      <c r="K15" s="222"/>
      <c r="L15" s="115"/>
      <c r="M15" s="222"/>
      <c r="N15" s="115"/>
      <c r="O15" s="222"/>
      <c r="P15" s="115"/>
      <c r="Q15" s="115"/>
      <c r="R15" s="222"/>
      <c r="S15" s="222"/>
      <c r="T15" s="115"/>
      <c r="U15" s="115"/>
      <c r="V15" s="115"/>
      <c r="W15" s="222"/>
      <c r="X15" s="222"/>
      <c r="Y15" s="223"/>
      <c r="Z15" s="116"/>
    </row>
    <row r="16" spans="1:28" s="112" customFormat="1" x14ac:dyDescent="0.3">
      <c r="A16" s="113">
        <v>11</v>
      </c>
      <c r="B16" s="114" t="s">
        <v>110</v>
      </c>
      <c r="C16" s="68"/>
      <c r="D16" s="68"/>
      <c r="E16" s="68"/>
      <c r="F16" s="68"/>
      <c r="G16" s="68"/>
      <c r="H16" s="68"/>
      <c r="I16" s="221"/>
      <c r="J16" s="115"/>
      <c r="K16" s="222"/>
      <c r="L16" s="115"/>
      <c r="M16" s="222"/>
      <c r="N16" s="115"/>
      <c r="O16" s="222"/>
      <c r="P16" s="115"/>
      <c r="Q16" s="115"/>
      <c r="R16" s="222"/>
      <c r="S16" s="222"/>
      <c r="T16" s="115"/>
      <c r="U16" s="115"/>
      <c r="V16" s="115"/>
      <c r="W16" s="222"/>
      <c r="X16" s="222"/>
      <c r="Y16" s="223"/>
      <c r="Z16" s="116"/>
    </row>
    <row r="17" spans="1:26" s="112" customFormat="1" x14ac:dyDescent="0.3">
      <c r="A17" s="113">
        <v>12</v>
      </c>
      <c r="B17" s="114" t="s">
        <v>111</v>
      </c>
      <c r="C17" s="68"/>
      <c r="D17" s="68"/>
      <c r="E17" s="68"/>
      <c r="F17" s="68"/>
      <c r="G17" s="68"/>
      <c r="H17" s="68"/>
      <c r="I17" s="221"/>
      <c r="J17" s="115"/>
      <c r="K17" s="222"/>
      <c r="L17" s="115"/>
      <c r="M17" s="222"/>
      <c r="N17" s="115"/>
      <c r="O17" s="222"/>
      <c r="P17" s="115"/>
      <c r="Q17" s="115"/>
      <c r="R17" s="222"/>
      <c r="S17" s="222"/>
      <c r="T17" s="115"/>
      <c r="U17" s="115"/>
      <c r="V17" s="115"/>
      <c r="W17" s="222"/>
      <c r="X17" s="222"/>
      <c r="Y17" s="223"/>
      <c r="Z17" s="116"/>
    </row>
    <row r="18" spans="1:26" s="112" customFormat="1" x14ac:dyDescent="0.3">
      <c r="A18" s="113">
        <v>13</v>
      </c>
      <c r="B18" s="114" t="s">
        <v>112</v>
      </c>
      <c r="C18" s="68"/>
      <c r="D18" s="68"/>
      <c r="E18" s="68"/>
      <c r="F18" s="68"/>
      <c r="G18" s="68"/>
      <c r="H18" s="68"/>
      <c r="I18" s="221"/>
      <c r="J18" s="115"/>
      <c r="K18" s="222"/>
      <c r="L18" s="115"/>
      <c r="M18" s="222"/>
      <c r="N18" s="115"/>
      <c r="O18" s="222"/>
      <c r="P18" s="115"/>
      <c r="Q18" s="115"/>
      <c r="R18" s="222"/>
      <c r="S18" s="222"/>
      <c r="T18" s="115"/>
      <c r="U18" s="115"/>
      <c r="V18" s="115"/>
      <c r="W18" s="222"/>
      <c r="X18" s="222"/>
      <c r="Y18" s="223"/>
      <c r="Z18" s="116"/>
    </row>
    <row r="19" spans="1:26" s="112" customFormat="1" x14ac:dyDescent="0.3">
      <c r="A19" s="113">
        <v>14</v>
      </c>
      <c r="B19" s="114" t="s">
        <v>113</v>
      </c>
      <c r="C19" s="68"/>
      <c r="D19" s="68"/>
      <c r="E19" s="68"/>
      <c r="F19" s="68"/>
      <c r="G19" s="68"/>
      <c r="H19" s="68"/>
      <c r="I19" s="221"/>
      <c r="J19" s="115"/>
      <c r="K19" s="222"/>
      <c r="L19" s="115"/>
      <c r="M19" s="222"/>
      <c r="N19" s="115"/>
      <c r="O19" s="222"/>
      <c r="P19" s="115"/>
      <c r="Q19" s="115"/>
      <c r="R19" s="222"/>
      <c r="S19" s="222"/>
      <c r="T19" s="115"/>
      <c r="U19" s="115"/>
      <c r="V19" s="115"/>
      <c r="W19" s="222"/>
      <c r="X19" s="222"/>
      <c r="Y19" s="223"/>
      <c r="Z19" s="116"/>
    </row>
    <row r="20" spans="1:26" s="112" customFormat="1" x14ac:dyDescent="0.3">
      <c r="A20" s="113">
        <v>15</v>
      </c>
      <c r="B20" s="114" t="s">
        <v>114</v>
      </c>
      <c r="C20" s="68"/>
      <c r="D20" s="68"/>
      <c r="E20" s="68"/>
      <c r="F20" s="68"/>
      <c r="G20" s="68"/>
      <c r="H20" s="68"/>
      <c r="I20" s="221"/>
      <c r="J20" s="115"/>
      <c r="K20" s="222"/>
      <c r="L20" s="115"/>
      <c r="M20" s="222"/>
      <c r="N20" s="115"/>
      <c r="O20" s="222"/>
      <c r="P20" s="115"/>
      <c r="Q20" s="115"/>
      <c r="R20" s="222"/>
      <c r="S20" s="222"/>
      <c r="T20" s="115"/>
      <c r="U20" s="115"/>
      <c r="V20" s="115"/>
      <c r="W20" s="222"/>
      <c r="X20" s="222"/>
      <c r="Y20" s="223"/>
      <c r="Z20" s="116"/>
    </row>
    <row r="21" spans="1:26" s="112" customFormat="1" x14ac:dyDescent="0.3">
      <c r="A21" s="113">
        <v>16</v>
      </c>
      <c r="B21" s="114" t="s">
        <v>115</v>
      </c>
      <c r="C21" s="68"/>
      <c r="D21" s="68"/>
      <c r="E21" s="68"/>
      <c r="F21" s="68"/>
      <c r="G21" s="68"/>
      <c r="H21" s="68"/>
      <c r="I21" s="221"/>
      <c r="J21" s="115"/>
      <c r="K21" s="222"/>
      <c r="L21" s="115"/>
      <c r="M21" s="222"/>
      <c r="N21" s="115"/>
      <c r="O21" s="222"/>
      <c r="P21" s="115"/>
      <c r="Q21" s="115"/>
      <c r="R21" s="222"/>
      <c r="S21" s="222"/>
      <c r="T21" s="115"/>
      <c r="U21" s="115"/>
      <c r="V21" s="115"/>
      <c r="W21" s="222"/>
      <c r="X21" s="222"/>
      <c r="Y21" s="223"/>
      <c r="Z21" s="116"/>
    </row>
    <row r="22" spans="1:26" s="112" customFormat="1" x14ac:dyDescent="0.3">
      <c r="A22" s="113">
        <v>17</v>
      </c>
      <c r="B22" s="114" t="s">
        <v>116</v>
      </c>
      <c r="C22" s="68"/>
      <c r="D22" s="68"/>
      <c r="E22" s="68"/>
      <c r="F22" s="68"/>
      <c r="G22" s="68"/>
      <c r="H22" s="68"/>
      <c r="I22" s="221"/>
      <c r="J22" s="115"/>
      <c r="K22" s="222"/>
      <c r="L22" s="115"/>
      <c r="M22" s="222"/>
      <c r="N22" s="115"/>
      <c r="O22" s="222"/>
      <c r="P22" s="115"/>
      <c r="Q22" s="115"/>
      <c r="R22" s="222"/>
      <c r="S22" s="222"/>
      <c r="T22" s="115"/>
      <c r="U22" s="115"/>
      <c r="V22" s="115"/>
      <c r="W22" s="222"/>
      <c r="X22" s="222"/>
      <c r="Y22" s="223"/>
      <c r="Z22" s="116"/>
    </row>
    <row r="23" spans="1:26" s="112" customFormat="1" x14ac:dyDescent="0.3">
      <c r="A23" s="113">
        <v>18</v>
      </c>
      <c r="B23" s="114" t="s">
        <v>117</v>
      </c>
      <c r="C23" s="68"/>
      <c r="D23" s="68"/>
      <c r="E23" s="68"/>
      <c r="F23" s="68"/>
      <c r="G23" s="68"/>
      <c r="H23" s="68"/>
      <c r="I23" s="221"/>
      <c r="J23" s="115"/>
      <c r="K23" s="222"/>
      <c r="L23" s="115"/>
      <c r="M23" s="222"/>
      <c r="N23" s="115"/>
      <c r="O23" s="222"/>
      <c r="P23" s="115"/>
      <c r="Q23" s="115"/>
      <c r="R23" s="222"/>
      <c r="S23" s="222"/>
      <c r="T23" s="115"/>
      <c r="U23" s="115"/>
      <c r="V23" s="115"/>
      <c r="W23" s="222"/>
      <c r="X23" s="222"/>
      <c r="Y23" s="223"/>
      <c r="Z23" s="116"/>
    </row>
    <row r="24" spans="1:26" s="112" customFormat="1" x14ac:dyDescent="0.3">
      <c r="A24" s="113">
        <v>19</v>
      </c>
      <c r="B24" s="114" t="s">
        <v>118</v>
      </c>
      <c r="C24" s="68"/>
      <c r="D24" s="68"/>
      <c r="E24" s="68"/>
      <c r="F24" s="68"/>
      <c r="G24" s="68"/>
      <c r="H24" s="68"/>
      <c r="I24" s="221"/>
      <c r="J24" s="115"/>
      <c r="K24" s="222"/>
      <c r="L24" s="115"/>
      <c r="M24" s="222"/>
      <c r="N24" s="115"/>
      <c r="O24" s="222"/>
      <c r="P24" s="115"/>
      <c r="Q24" s="115"/>
      <c r="R24" s="222"/>
      <c r="S24" s="222"/>
      <c r="T24" s="115"/>
      <c r="U24" s="115"/>
      <c r="V24" s="115"/>
      <c r="W24" s="222"/>
      <c r="X24" s="222"/>
      <c r="Y24" s="223"/>
      <c r="Z24" s="116"/>
    </row>
    <row r="25" spans="1:26" s="112" customFormat="1" x14ac:dyDescent="0.3">
      <c r="A25" s="113">
        <v>20</v>
      </c>
      <c r="B25" s="114" t="s">
        <v>119</v>
      </c>
      <c r="C25" s="68"/>
      <c r="D25" s="68"/>
      <c r="E25" s="68"/>
      <c r="F25" s="68"/>
      <c r="G25" s="68"/>
      <c r="H25" s="68"/>
      <c r="I25" s="221"/>
      <c r="J25" s="115"/>
      <c r="K25" s="222"/>
      <c r="L25" s="115"/>
      <c r="M25" s="222"/>
      <c r="N25" s="115"/>
      <c r="O25" s="222"/>
      <c r="P25" s="115"/>
      <c r="Q25" s="115"/>
      <c r="R25" s="222"/>
      <c r="S25" s="222"/>
      <c r="T25" s="115"/>
      <c r="U25" s="115"/>
      <c r="V25" s="115"/>
      <c r="W25" s="222"/>
      <c r="X25" s="222"/>
      <c r="Y25" s="223"/>
      <c r="Z25" s="116"/>
    </row>
    <row r="26" spans="1:26" s="112" customFormat="1" x14ac:dyDescent="0.3">
      <c r="A26" s="113">
        <v>21</v>
      </c>
      <c r="B26" s="114" t="s">
        <v>120</v>
      </c>
      <c r="C26" s="68"/>
      <c r="D26" s="68"/>
      <c r="E26" s="68"/>
      <c r="F26" s="68"/>
      <c r="G26" s="68"/>
      <c r="H26" s="68"/>
      <c r="I26" s="221"/>
      <c r="J26" s="115"/>
      <c r="K26" s="222"/>
      <c r="L26" s="115"/>
      <c r="M26" s="222"/>
      <c r="N26" s="115"/>
      <c r="O26" s="222"/>
      <c r="P26" s="115"/>
      <c r="Q26" s="115"/>
      <c r="R26" s="222"/>
      <c r="S26" s="222"/>
      <c r="T26" s="115"/>
      <c r="U26" s="115"/>
      <c r="V26" s="115"/>
      <c r="W26" s="222"/>
      <c r="X26" s="222"/>
      <c r="Y26" s="223"/>
      <c r="Z26" s="116"/>
    </row>
    <row r="27" spans="1:26" s="112" customFormat="1" x14ac:dyDescent="0.3">
      <c r="A27" s="113">
        <v>22</v>
      </c>
      <c r="B27" s="114" t="s">
        <v>121</v>
      </c>
      <c r="C27" s="68"/>
      <c r="D27" s="68"/>
      <c r="E27" s="68"/>
      <c r="F27" s="68"/>
      <c r="G27" s="68"/>
      <c r="H27" s="68"/>
      <c r="I27" s="221"/>
      <c r="J27" s="115"/>
      <c r="K27" s="224"/>
      <c r="L27" s="115"/>
      <c r="M27" s="224"/>
      <c r="N27" s="115"/>
      <c r="O27" s="224"/>
      <c r="P27" s="115"/>
      <c r="Q27" s="115"/>
      <c r="R27" s="224"/>
      <c r="S27" s="224"/>
      <c r="T27" s="115"/>
      <c r="U27" s="115"/>
      <c r="V27" s="115"/>
      <c r="W27" s="222"/>
      <c r="X27" s="222"/>
      <c r="Y27" s="223"/>
      <c r="Z27" s="116"/>
    </row>
    <row r="28" spans="1:26" s="112" customFormat="1" x14ac:dyDescent="0.3">
      <c r="A28" s="113">
        <v>23</v>
      </c>
      <c r="B28" s="114" t="s">
        <v>122</v>
      </c>
      <c r="C28" s="68"/>
      <c r="D28" s="68"/>
      <c r="E28" s="68"/>
      <c r="F28" s="68"/>
      <c r="G28" s="68"/>
      <c r="H28" s="68"/>
      <c r="I28" s="221"/>
      <c r="J28" s="115"/>
      <c r="K28" s="221"/>
      <c r="L28" s="115"/>
      <c r="M28" s="221"/>
      <c r="N28" s="115"/>
      <c r="O28" s="221"/>
      <c r="P28" s="115"/>
      <c r="Q28" s="115"/>
      <c r="R28" s="221"/>
      <c r="S28" s="221"/>
      <c r="T28" s="115"/>
      <c r="U28" s="115"/>
      <c r="V28" s="115"/>
      <c r="W28" s="222"/>
      <c r="X28" s="222"/>
      <c r="Y28" s="223"/>
      <c r="Z28" s="116"/>
    </row>
    <row r="29" spans="1:26" s="112" customFormat="1" x14ac:dyDescent="0.3">
      <c r="A29" s="113">
        <v>24</v>
      </c>
      <c r="B29" s="114" t="s">
        <v>123</v>
      </c>
      <c r="C29" s="68"/>
      <c r="D29" s="68"/>
      <c r="E29" s="68"/>
      <c r="F29" s="68"/>
      <c r="G29" s="68"/>
      <c r="H29" s="68"/>
      <c r="I29" s="221"/>
      <c r="J29" s="115"/>
      <c r="K29" s="221"/>
      <c r="L29" s="115"/>
      <c r="M29" s="221"/>
      <c r="N29" s="115"/>
      <c r="O29" s="221"/>
      <c r="P29" s="115"/>
      <c r="Q29" s="115"/>
      <c r="R29" s="221"/>
      <c r="S29" s="221"/>
      <c r="T29" s="115"/>
      <c r="U29" s="115"/>
      <c r="V29" s="115"/>
      <c r="W29" s="222"/>
      <c r="X29" s="222"/>
      <c r="Y29" s="223"/>
      <c r="Z29" s="116"/>
    </row>
    <row r="30" spans="1:26" s="112" customFormat="1" x14ac:dyDescent="0.3">
      <c r="A30" s="113">
        <v>25</v>
      </c>
      <c r="B30" s="114" t="s">
        <v>124</v>
      </c>
      <c r="C30" s="68"/>
      <c r="D30" s="68"/>
      <c r="E30" s="68"/>
      <c r="F30" s="68"/>
      <c r="G30" s="68"/>
      <c r="H30" s="68"/>
      <c r="I30" s="221"/>
      <c r="J30" s="115"/>
      <c r="K30" s="221"/>
      <c r="L30" s="115"/>
      <c r="M30" s="221"/>
      <c r="N30" s="115"/>
      <c r="O30" s="221"/>
      <c r="P30" s="115"/>
      <c r="Q30" s="115"/>
      <c r="R30" s="221"/>
      <c r="S30" s="221"/>
      <c r="T30" s="115"/>
      <c r="U30" s="115"/>
      <c r="V30" s="115"/>
      <c r="W30" s="222"/>
      <c r="X30" s="222"/>
      <c r="Y30" s="223"/>
      <c r="Z30" s="116"/>
    </row>
    <row r="31" spans="1:26" s="112" customFormat="1" x14ac:dyDescent="0.3">
      <c r="A31" s="113">
        <v>26</v>
      </c>
      <c r="B31" s="114" t="s">
        <v>125</v>
      </c>
      <c r="C31" s="68"/>
      <c r="D31" s="68"/>
      <c r="E31" s="68"/>
      <c r="F31" s="68"/>
      <c r="G31" s="68"/>
      <c r="H31" s="68"/>
      <c r="I31" s="221"/>
      <c r="J31" s="115"/>
      <c r="K31" s="221"/>
      <c r="L31" s="115"/>
      <c r="M31" s="221"/>
      <c r="N31" s="115"/>
      <c r="O31" s="221"/>
      <c r="P31" s="115"/>
      <c r="Q31" s="115"/>
      <c r="R31" s="221"/>
      <c r="S31" s="221"/>
      <c r="T31" s="115"/>
      <c r="U31" s="115"/>
      <c r="V31" s="115"/>
      <c r="W31" s="222"/>
      <c r="X31" s="222"/>
      <c r="Y31" s="223"/>
      <c r="Z31" s="116"/>
    </row>
    <row r="32" spans="1:26" s="112" customFormat="1" x14ac:dyDescent="0.3">
      <c r="A32" s="113">
        <v>27</v>
      </c>
      <c r="B32" s="114" t="s">
        <v>126</v>
      </c>
      <c r="C32" s="68"/>
      <c r="D32" s="68"/>
      <c r="E32" s="68"/>
      <c r="F32" s="68"/>
      <c r="G32" s="68"/>
      <c r="H32" s="68"/>
      <c r="I32" s="221"/>
      <c r="J32" s="115"/>
      <c r="K32" s="221"/>
      <c r="L32" s="115"/>
      <c r="M32" s="221"/>
      <c r="N32" s="115"/>
      <c r="O32" s="221"/>
      <c r="P32" s="115"/>
      <c r="Q32" s="115"/>
      <c r="R32" s="221"/>
      <c r="S32" s="221"/>
      <c r="T32" s="115"/>
      <c r="U32" s="115"/>
      <c r="V32" s="115"/>
      <c r="W32" s="222"/>
      <c r="X32" s="222"/>
      <c r="Y32" s="223"/>
      <c r="Z32" s="116"/>
    </row>
    <row r="33" spans="1:26" s="112" customFormat="1" x14ac:dyDescent="0.3">
      <c r="A33" s="113">
        <v>28</v>
      </c>
      <c r="B33" s="114" t="s">
        <v>127</v>
      </c>
      <c r="C33" s="68"/>
      <c r="D33" s="68"/>
      <c r="E33" s="68"/>
      <c r="F33" s="68"/>
      <c r="G33" s="68"/>
      <c r="H33" s="68"/>
      <c r="I33" s="221"/>
      <c r="J33" s="115"/>
      <c r="K33" s="221"/>
      <c r="L33" s="115"/>
      <c r="M33" s="221"/>
      <c r="N33" s="115"/>
      <c r="O33" s="221"/>
      <c r="P33" s="115"/>
      <c r="Q33" s="115"/>
      <c r="R33" s="221"/>
      <c r="S33" s="221"/>
      <c r="T33" s="115"/>
      <c r="U33" s="115"/>
      <c r="V33" s="115"/>
      <c r="W33" s="222"/>
      <c r="X33" s="222"/>
      <c r="Y33" s="223"/>
      <c r="Z33" s="116"/>
    </row>
    <row r="34" spans="1:26" s="112" customFormat="1" x14ac:dyDescent="0.3">
      <c r="A34" s="113">
        <v>29</v>
      </c>
      <c r="B34" s="114" t="s">
        <v>128</v>
      </c>
      <c r="C34" s="68"/>
      <c r="D34" s="68"/>
      <c r="E34" s="68"/>
      <c r="F34" s="68"/>
      <c r="G34" s="68"/>
      <c r="H34" s="68"/>
      <c r="I34" s="221"/>
      <c r="J34" s="115"/>
      <c r="K34" s="221"/>
      <c r="L34" s="115"/>
      <c r="M34" s="221"/>
      <c r="N34" s="115"/>
      <c r="O34" s="221"/>
      <c r="P34" s="115"/>
      <c r="Q34" s="115"/>
      <c r="R34" s="221"/>
      <c r="S34" s="221"/>
      <c r="T34" s="115"/>
      <c r="U34" s="115"/>
      <c r="V34" s="115"/>
      <c r="W34" s="222"/>
      <c r="X34" s="222"/>
      <c r="Y34" s="223"/>
      <c r="Z34" s="116"/>
    </row>
    <row r="35" spans="1:26" s="112" customFormat="1" x14ac:dyDescent="0.3">
      <c r="A35" s="113">
        <v>30</v>
      </c>
      <c r="B35" s="114" t="s">
        <v>129</v>
      </c>
      <c r="C35" s="68"/>
      <c r="D35" s="68"/>
      <c r="E35" s="68"/>
      <c r="F35" s="68"/>
      <c r="G35" s="68"/>
      <c r="H35" s="68"/>
      <c r="I35" s="221"/>
      <c r="J35" s="115"/>
      <c r="K35" s="221"/>
      <c r="L35" s="115"/>
      <c r="M35" s="221"/>
      <c r="N35" s="115"/>
      <c r="O35" s="221"/>
      <c r="P35" s="115"/>
      <c r="Q35" s="115"/>
      <c r="R35" s="221"/>
      <c r="S35" s="221"/>
      <c r="T35" s="115"/>
      <c r="U35" s="115"/>
      <c r="V35" s="115"/>
      <c r="W35" s="222"/>
      <c r="X35" s="222"/>
      <c r="Y35" s="223"/>
      <c r="Z35" s="116"/>
    </row>
    <row r="36" spans="1:26" s="112" customFormat="1" x14ac:dyDescent="0.3">
      <c r="A36" s="113">
        <v>31</v>
      </c>
      <c r="B36" s="114" t="s">
        <v>359</v>
      </c>
      <c r="C36" s="68"/>
      <c r="D36" s="68"/>
      <c r="E36" s="68"/>
      <c r="F36" s="68"/>
      <c r="G36" s="68"/>
      <c r="H36" s="68"/>
      <c r="I36" s="221"/>
      <c r="J36" s="115"/>
      <c r="K36" s="221"/>
      <c r="L36" s="115"/>
      <c r="M36" s="221"/>
      <c r="N36" s="115"/>
      <c r="O36" s="221"/>
      <c r="P36" s="115"/>
      <c r="Q36" s="115"/>
      <c r="R36" s="221"/>
      <c r="S36" s="221"/>
      <c r="T36" s="115"/>
      <c r="U36" s="115"/>
      <c r="V36" s="115"/>
      <c r="W36" s="222"/>
      <c r="X36" s="222"/>
      <c r="Y36" s="223"/>
      <c r="Z36" s="116"/>
    </row>
    <row r="37" spans="1:26" s="112" customFormat="1" x14ac:dyDescent="0.3">
      <c r="A37" s="113">
        <v>32</v>
      </c>
      <c r="B37" s="114" t="s">
        <v>360</v>
      </c>
      <c r="C37" s="68"/>
      <c r="D37" s="68"/>
      <c r="E37" s="68"/>
      <c r="F37" s="68"/>
      <c r="G37" s="68"/>
      <c r="H37" s="68"/>
      <c r="I37" s="221"/>
      <c r="J37" s="115"/>
      <c r="K37" s="221"/>
      <c r="L37" s="115"/>
      <c r="M37" s="221"/>
      <c r="N37" s="115"/>
      <c r="O37" s="221"/>
      <c r="P37" s="115"/>
      <c r="Q37" s="115"/>
      <c r="R37" s="221"/>
      <c r="S37" s="221"/>
      <c r="T37" s="115"/>
      <c r="U37" s="115"/>
      <c r="V37" s="115"/>
      <c r="W37" s="222"/>
      <c r="X37" s="222"/>
      <c r="Y37" s="223"/>
      <c r="Z37" s="116"/>
    </row>
    <row r="38" spans="1:26" s="112" customFormat="1" x14ac:dyDescent="0.3">
      <c r="A38" s="113">
        <v>33</v>
      </c>
      <c r="B38" s="114" t="s">
        <v>361</v>
      </c>
      <c r="C38" s="68"/>
      <c r="D38" s="68"/>
      <c r="E38" s="68"/>
      <c r="F38" s="68"/>
      <c r="G38" s="68"/>
      <c r="H38" s="68"/>
      <c r="I38" s="221"/>
      <c r="J38" s="115"/>
      <c r="K38" s="221"/>
      <c r="L38" s="115"/>
      <c r="M38" s="221"/>
      <c r="N38" s="115"/>
      <c r="O38" s="221"/>
      <c r="P38" s="115"/>
      <c r="Q38" s="115"/>
      <c r="R38" s="221"/>
      <c r="S38" s="221"/>
      <c r="T38" s="115"/>
      <c r="U38" s="115"/>
      <c r="V38" s="115"/>
      <c r="W38" s="222"/>
      <c r="X38" s="222"/>
      <c r="Y38" s="223"/>
      <c r="Z38" s="116"/>
    </row>
    <row r="39" spans="1:26" s="112" customFormat="1" x14ac:dyDescent="0.3">
      <c r="A39" s="113">
        <v>34</v>
      </c>
      <c r="B39" s="114" t="s">
        <v>362</v>
      </c>
      <c r="C39" s="68"/>
      <c r="D39" s="68"/>
      <c r="E39" s="68"/>
      <c r="F39" s="68"/>
      <c r="G39" s="68"/>
      <c r="H39" s="68"/>
      <c r="I39" s="221"/>
      <c r="J39" s="115"/>
      <c r="K39" s="221"/>
      <c r="L39" s="115"/>
      <c r="M39" s="221"/>
      <c r="N39" s="115"/>
      <c r="O39" s="221"/>
      <c r="P39" s="115"/>
      <c r="Q39" s="115"/>
      <c r="R39" s="221"/>
      <c r="S39" s="221"/>
      <c r="T39" s="115"/>
      <c r="U39" s="115"/>
      <c r="V39" s="115"/>
      <c r="W39" s="222"/>
      <c r="X39" s="222"/>
      <c r="Y39" s="223"/>
      <c r="Z39" s="116"/>
    </row>
    <row r="40" spans="1:26" s="112" customFormat="1" x14ac:dyDescent="0.3">
      <c r="A40" s="113">
        <v>35</v>
      </c>
      <c r="B40" s="114" t="s">
        <v>363</v>
      </c>
      <c r="C40" s="68"/>
      <c r="D40" s="68"/>
      <c r="E40" s="68"/>
      <c r="F40" s="68"/>
      <c r="G40" s="68"/>
      <c r="H40" s="68"/>
      <c r="I40" s="221"/>
      <c r="J40" s="115"/>
      <c r="K40" s="221"/>
      <c r="L40" s="115"/>
      <c r="M40" s="221"/>
      <c r="N40" s="115"/>
      <c r="O40" s="221"/>
      <c r="P40" s="115"/>
      <c r="Q40" s="115"/>
      <c r="R40" s="221"/>
      <c r="S40" s="221"/>
      <c r="T40" s="115"/>
      <c r="U40" s="115"/>
      <c r="V40" s="115"/>
      <c r="W40" s="222"/>
      <c r="X40" s="222"/>
      <c r="Y40" s="223"/>
      <c r="Z40" s="116"/>
    </row>
    <row r="41" spans="1:26" s="112" customFormat="1" x14ac:dyDescent="0.3">
      <c r="A41" s="113">
        <v>36</v>
      </c>
      <c r="B41" s="114" t="s">
        <v>364</v>
      </c>
      <c r="C41" s="68"/>
      <c r="D41" s="68"/>
      <c r="E41" s="68"/>
      <c r="F41" s="68"/>
      <c r="G41" s="68"/>
      <c r="H41" s="68"/>
      <c r="I41" s="221"/>
      <c r="J41" s="115"/>
      <c r="K41" s="221"/>
      <c r="L41" s="115"/>
      <c r="M41" s="221"/>
      <c r="N41" s="115"/>
      <c r="O41" s="221"/>
      <c r="P41" s="115"/>
      <c r="Q41" s="115"/>
      <c r="R41" s="221"/>
      <c r="S41" s="221"/>
      <c r="T41" s="115"/>
      <c r="U41" s="115"/>
      <c r="V41" s="115"/>
      <c r="W41" s="222"/>
      <c r="X41" s="222"/>
      <c r="Y41" s="223"/>
      <c r="Z41" s="116"/>
    </row>
    <row r="42" spans="1:26" s="112" customFormat="1" x14ac:dyDescent="0.3">
      <c r="A42" s="113">
        <v>37</v>
      </c>
      <c r="B42" s="114" t="s">
        <v>365</v>
      </c>
      <c r="C42" s="68"/>
      <c r="D42" s="68"/>
      <c r="E42" s="68"/>
      <c r="F42" s="68"/>
      <c r="G42" s="68"/>
      <c r="H42" s="68"/>
      <c r="I42" s="221"/>
      <c r="J42" s="115"/>
      <c r="K42" s="221"/>
      <c r="L42" s="115"/>
      <c r="M42" s="221"/>
      <c r="N42" s="115"/>
      <c r="O42" s="221"/>
      <c r="P42" s="115"/>
      <c r="Q42" s="115"/>
      <c r="R42" s="221"/>
      <c r="S42" s="221"/>
      <c r="T42" s="115"/>
      <c r="U42" s="115"/>
      <c r="V42" s="115"/>
      <c r="W42" s="222"/>
      <c r="X42" s="222"/>
      <c r="Y42" s="223"/>
      <c r="Z42" s="116"/>
    </row>
    <row r="43" spans="1:26" s="112" customFormat="1" x14ac:dyDescent="0.3">
      <c r="A43" s="113">
        <v>38</v>
      </c>
      <c r="B43" s="114" t="s">
        <v>366</v>
      </c>
      <c r="C43" s="68"/>
      <c r="D43" s="68"/>
      <c r="E43" s="68"/>
      <c r="F43" s="68"/>
      <c r="G43" s="68"/>
      <c r="H43" s="68"/>
      <c r="I43" s="221"/>
      <c r="J43" s="115"/>
      <c r="K43" s="221"/>
      <c r="L43" s="115"/>
      <c r="M43" s="221"/>
      <c r="N43" s="115"/>
      <c r="O43" s="221"/>
      <c r="P43" s="115"/>
      <c r="Q43" s="115"/>
      <c r="R43" s="221"/>
      <c r="S43" s="221"/>
      <c r="T43" s="115"/>
      <c r="U43" s="115"/>
      <c r="V43" s="115"/>
      <c r="W43" s="222"/>
      <c r="X43" s="222"/>
      <c r="Y43" s="223"/>
      <c r="Z43" s="116"/>
    </row>
    <row r="44" spans="1:26" s="112" customFormat="1" x14ac:dyDescent="0.3">
      <c r="A44" s="113">
        <v>39</v>
      </c>
      <c r="B44" s="114" t="s">
        <v>367</v>
      </c>
      <c r="C44" s="68"/>
      <c r="D44" s="68"/>
      <c r="E44" s="68"/>
      <c r="F44" s="68"/>
      <c r="G44" s="68"/>
      <c r="H44" s="68"/>
      <c r="I44" s="221"/>
      <c r="J44" s="115"/>
      <c r="K44" s="221"/>
      <c r="L44" s="115"/>
      <c r="M44" s="221"/>
      <c r="N44" s="115"/>
      <c r="O44" s="221"/>
      <c r="P44" s="115"/>
      <c r="Q44" s="115"/>
      <c r="R44" s="221"/>
      <c r="S44" s="221"/>
      <c r="T44" s="115"/>
      <c r="U44" s="115"/>
      <c r="V44" s="115"/>
      <c r="W44" s="222"/>
      <c r="X44" s="222"/>
      <c r="Y44" s="223"/>
      <c r="Z44" s="116"/>
    </row>
    <row r="45" spans="1:26" s="112" customFormat="1" x14ac:dyDescent="0.3">
      <c r="A45" s="113">
        <v>40</v>
      </c>
      <c r="B45" s="114" t="s">
        <v>368</v>
      </c>
      <c r="C45" s="68"/>
      <c r="D45" s="68"/>
      <c r="E45" s="68"/>
      <c r="F45" s="68"/>
      <c r="G45" s="68"/>
      <c r="H45" s="68"/>
      <c r="I45" s="221"/>
      <c r="J45" s="115"/>
      <c r="K45" s="221"/>
      <c r="L45" s="115"/>
      <c r="M45" s="221"/>
      <c r="N45" s="115"/>
      <c r="O45" s="221"/>
      <c r="P45" s="115"/>
      <c r="Q45" s="115"/>
      <c r="R45" s="221"/>
      <c r="S45" s="221"/>
      <c r="T45" s="115"/>
      <c r="U45" s="115"/>
      <c r="V45" s="115"/>
      <c r="W45" s="222"/>
      <c r="X45" s="222"/>
      <c r="Y45" s="223"/>
      <c r="Z45" s="116"/>
    </row>
    <row r="46" spans="1:26" s="112" customFormat="1" x14ac:dyDescent="0.3">
      <c r="A46" s="113">
        <v>41</v>
      </c>
      <c r="B46" s="114" t="s">
        <v>369</v>
      </c>
      <c r="C46" s="68"/>
      <c r="D46" s="68"/>
      <c r="E46" s="68"/>
      <c r="F46" s="68"/>
      <c r="G46" s="68"/>
      <c r="H46" s="68"/>
      <c r="I46" s="221"/>
      <c r="J46" s="115"/>
      <c r="K46" s="221"/>
      <c r="L46" s="115"/>
      <c r="M46" s="221"/>
      <c r="N46" s="115"/>
      <c r="O46" s="221"/>
      <c r="P46" s="115"/>
      <c r="Q46" s="115"/>
      <c r="R46" s="221"/>
      <c r="S46" s="221"/>
      <c r="T46" s="115"/>
      <c r="U46" s="115"/>
      <c r="V46" s="115"/>
      <c r="W46" s="222"/>
      <c r="X46" s="222"/>
      <c r="Y46" s="223"/>
      <c r="Z46" s="116"/>
    </row>
    <row r="47" spans="1:26" s="112" customFormat="1" x14ac:dyDescent="0.3">
      <c r="A47" s="113">
        <v>42</v>
      </c>
      <c r="B47" s="114" t="s">
        <v>370</v>
      </c>
      <c r="C47" s="68"/>
      <c r="D47" s="68"/>
      <c r="E47" s="68"/>
      <c r="F47" s="68"/>
      <c r="G47" s="68"/>
      <c r="H47" s="68"/>
      <c r="I47" s="221"/>
      <c r="J47" s="115"/>
      <c r="K47" s="221"/>
      <c r="L47" s="115"/>
      <c r="M47" s="221"/>
      <c r="N47" s="115"/>
      <c r="O47" s="221"/>
      <c r="P47" s="115"/>
      <c r="Q47" s="115"/>
      <c r="R47" s="221"/>
      <c r="S47" s="221"/>
      <c r="T47" s="115"/>
      <c r="U47" s="115"/>
      <c r="V47" s="115"/>
      <c r="W47" s="222"/>
      <c r="X47" s="222"/>
      <c r="Y47" s="223"/>
      <c r="Z47" s="116"/>
    </row>
    <row r="48" spans="1:26" s="112" customFormat="1" x14ac:dyDescent="0.3">
      <c r="A48" s="113">
        <v>43</v>
      </c>
      <c r="B48" s="114" t="s">
        <v>371</v>
      </c>
      <c r="C48" s="68"/>
      <c r="D48" s="68"/>
      <c r="E48" s="68"/>
      <c r="F48" s="68"/>
      <c r="G48" s="68"/>
      <c r="H48" s="68"/>
      <c r="I48" s="221"/>
      <c r="J48" s="115"/>
      <c r="K48" s="221"/>
      <c r="L48" s="115"/>
      <c r="M48" s="221"/>
      <c r="N48" s="115"/>
      <c r="O48" s="221"/>
      <c r="P48" s="115"/>
      <c r="Q48" s="115"/>
      <c r="R48" s="221"/>
      <c r="S48" s="221"/>
      <c r="T48" s="115"/>
      <c r="U48" s="115"/>
      <c r="V48" s="115"/>
      <c r="W48" s="222"/>
      <c r="X48" s="222"/>
      <c r="Y48" s="223"/>
      <c r="Z48" s="116"/>
    </row>
    <row r="49" spans="1:26" s="112" customFormat="1" x14ac:dyDescent="0.3">
      <c r="A49" s="113">
        <v>44</v>
      </c>
      <c r="B49" s="114" t="s">
        <v>372</v>
      </c>
      <c r="C49" s="68"/>
      <c r="D49" s="68"/>
      <c r="E49" s="68"/>
      <c r="F49" s="68"/>
      <c r="G49" s="68"/>
      <c r="H49" s="68"/>
      <c r="I49" s="221"/>
      <c r="J49" s="115"/>
      <c r="K49" s="221"/>
      <c r="L49" s="115"/>
      <c r="M49" s="221"/>
      <c r="N49" s="115"/>
      <c r="O49" s="221"/>
      <c r="P49" s="115"/>
      <c r="Q49" s="115"/>
      <c r="R49" s="221"/>
      <c r="S49" s="221"/>
      <c r="T49" s="115"/>
      <c r="U49" s="115"/>
      <c r="V49" s="115"/>
      <c r="W49" s="222"/>
      <c r="X49" s="222"/>
      <c r="Y49" s="223"/>
      <c r="Z49" s="116"/>
    </row>
    <row r="50" spans="1:26" s="112" customFormat="1" x14ac:dyDescent="0.3">
      <c r="A50" s="113">
        <v>45</v>
      </c>
      <c r="B50" s="114" t="s">
        <v>373</v>
      </c>
      <c r="C50" s="68"/>
      <c r="D50" s="68"/>
      <c r="E50" s="68"/>
      <c r="F50" s="68"/>
      <c r="G50" s="68"/>
      <c r="H50" s="68"/>
      <c r="I50" s="221"/>
      <c r="J50" s="115"/>
      <c r="K50" s="221"/>
      <c r="L50" s="115"/>
      <c r="M50" s="221"/>
      <c r="N50" s="115"/>
      <c r="O50" s="221"/>
      <c r="P50" s="115"/>
      <c r="Q50" s="115"/>
      <c r="R50" s="221"/>
      <c r="S50" s="221"/>
      <c r="T50" s="115"/>
      <c r="U50" s="115"/>
      <c r="V50" s="115"/>
      <c r="W50" s="222"/>
      <c r="X50" s="222"/>
      <c r="Y50" s="223"/>
      <c r="Z50" s="116"/>
    </row>
    <row r="51" spans="1:26" s="112" customFormat="1" x14ac:dyDescent="0.3">
      <c r="A51" s="113">
        <v>46</v>
      </c>
      <c r="B51" s="114" t="s">
        <v>374</v>
      </c>
      <c r="C51" s="68"/>
      <c r="D51" s="68"/>
      <c r="E51" s="68"/>
      <c r="F51" s="68"/>
      <c r="G51" s="68"/>
      <c r="H51" s="68"/>
      <c r="I51" s="221"/>
      <c r="J51" s="115"/>
      <c r="K51" s="221"/>
      <c r="L51" s="115"/>
      <c r="M51" s="221"/>
      <c r="N51" s="115"/>
      <c r="O51" s="221"/>
      <c r="P51" s="115"/>
      <c r="Q51" s="115"/>
      <c r="R51" s="221"/>
      <c r="S51" s="221"/>
      <c r="T51" s="115"/>
      <c r="U51" s="115"/>
      <c r="V51" s="115"/>
      <c r="W51" s="222"/>
      <c r="X51" s="222"/>
      <c r="Y51" s="223"/>
      <c r="Z51" s="116"/>
    </row>
    <row r="52" spans="1:26" s="112" customFormat="1" x14ac:dyDescent="0.3">
      <c r="A52" s="113">
        <v>47</v>
      </c>
      <c r="B52" s="114" t="s">
        <v>375</v>
      </c>
      <c r="C52" s="68"/>
      <c r="D52" s="68"/>
      <c r="E52" s="68"/>
      <c r="F52" s="68"/>
      <c r="G52" s="68"/>
      <c r="H52" s="68"/>
      <c r="I52" s="221"/>
      <c r="J52" s="115"/>
      <c r="K52" s="221"/>
      <c r="L52" s="115"/>
      <c r="M52" s="221"/>
      <c r="N52" s="115"/>
      <c r="O52" s="221"/>
      <c r="P52" s="115"/>
      <c r="Q52" s="115"/>
      <c r="R52" s="221"/>
      <c r="S52" s="221"/>
      <c r="T52" s="115"/>
      <c r="U52" s="115"/>
      <c r="V52" s="115"/>
      <c r="W52" s="222"/>
      <c r="X52" s="222"/>
      <c r="Y52" s="223"/>
      <c r="Z52" s="116"/>
    </row>
    <row r="53" spans="1:26" s="112" customFormat="1" x14ac:dyDescent="0.3">
      <c r="A53" s="113">
        <v>48</v>
      </c>
      <c r="B53" s="114" t="s">
        <v>376</v>
      </c>
      <c r="C53" s="68"/>
      <c r="D53" s="68"/>
      <c r="E53" s="68"/>
      <c r="F53" s="68"/>
      <c r="G53" s="68"/>
      <c r="H53" s="68"/>
      <c r="I53" s="221"/>
      <c r="J53" s="115"/>
      <c r="K53" s="221"/>
      <c r="L53" s="115"/>
      <c r="M53" s="221"/>
      <c r="N53" s="115"/>
      <c r="O53" s="221"/>
      <c r="P53" s="115"/>
      <c r="Q53" s="115"/>
      <c r="R53" s="221"/>
      <c r="S53" s="221"/>
      <c r="T53" s="115"/>
      <c r="U53" s="115"/>
      <c r="V53" s="115"/>
      <c r="W53" s="222"/>
      <c r="X53" s="222"/>
      <c r="Y53" s="223"/>
      <c r="Z53" s="116"/>
    </row>
    <row r="54" spans="1:26" s="112" customFormat="1" x14ac:dyDescent="0.3">
      <c r="A54" s="113">
        <v>49</v>
      </c>
      <c r="B54" s="114" t="s">
        <v>377</v>
      </c>
      <c r="C54" s="68"/>
      <c r="D54" s="68"/>
      <c r="E54" s="68"/>
      <c r="F54" s="68"/>
      <c r="G54" s="68"/>
      <c r="H54" s="68"/>
      <c r="I54" s="221"/>
      <c r="J54" s="115"/>
      <c r="K54" s="221"/>
      <c r="L54" s="115"/>
      <c r="M54" s="221"/>
      <c r="N54" s="115"/>
      <c r="O54" s="221"/>
      <c r="P54" s="115"/>
      <c r="Q54" s="115"/>
      <c r="R54" s="221"/>
      <c r="S54" s="221"/>
      <c r="T54" s="115"/>
      <c r="U54" s="115"/>
      <c r="V54" s="115"/>
      <c r="W54" s="222"/>
      <c r="X54" s="222"/>
      <c r="Y54" s="223"/>
      <c r="Z54" s="116"/>
    </row>
    <row r="55" spans="1:26" s="112" customFormat="1" x14ac:dyDescent="0.3">
      <c r="A55" s="113">
        <v>50</v>
      </c>
      <c r="B55" s="114" t="s">
        <v>378</v>
      </c>
      <c r="C55" s="68"/>
      <c r="D55" s="68"/>
      <c r="E55" s="68"/>
      <c r="F55" s="68"/>
      <c r="G55" s="68"/>
      <c r="H55" s="68"/>
      <c r="I55" s="221"/>
      <c r="J55" s="115"/>
      <c r="K55" s="221"/>
      <c r="L55" s="115"/>
      <c r="M55" s="221"/>
      <c r="N55" s="115"/>
      <c r="O55" s="221"/>
      <c r="P55" s="115"/>
      <c r="Q55" s="115"/>
      <c r="R55" s="221"/>
      <c r="S55" s="221"/>
      <c r="T55" s="115"/>
      <c r="U55" s="115"/>
      <c r="V55" s="115"/>
      <c r="W55" s="222"/>
      <c r="X55" s="222"/>
      <c r="Y55" s="223"/>
      <c r="Z55" s="116"/>
    </row>
    <row r="56" spans="1:26" s="112" customFormat="1" x14ac:dyDescent="0.3">
      <c r="A56" s="113">
        <v>51</v>
      </c>
      <c r="B56" s="114" t="s">
        <v>379</v>
      </c>
      <c r="C56" s="68"/>
      <c r="D56" s="68"/>
      <c r="E56" s="68"/>
      <c r="F56" s="68"/>
      <c r="G56" s="68"/>
      <c r="H56" s="68"/>
      <c r="I56" s="221"/>
      <c r="J56" s="115"/>
      <c r="K56" s="221"/>
      <c r="L56" s="115"/>
      <c r="M56" s="221"/>
      <c r="N56" s="115"/>
      <c r="O56" s="221"/>
      <c r="P56" s="115"/>
      <c r="Q56" s="115"/>
      <c r="R56" s="221"/>
      <c r="S56" s="221"/>
      <c r="T56" s="115"/>
      <c r="U56" s="115"/>
      <c r="V56" s="115"/>
      <c r="W56" s="222"/>
      <c r="X56" s="222"/>
      <c r="Y56" s="223"/>
      <c r="Z56" s="116"/>
    </row>
    <row r="57" spans="1:26" s="112" customFormat="1" x14ac:dyDescent="0.3">
      <c r="A57" s="113">
        <v>52</v>
      </c>
      <c r="B57" s="114" t="s">
        <v>380</v>
      </c>
      <c r="C57" s="68"/>
      <c r="D57" s="68"/>
      <c r="E57" s="68"/>
      <c r="F57" s="68"/>
      <c r="G57" s="68"/>
      <c r="H57" s="68"/>
      <c r="I57" s="221"/>
      <c r="J57" s="115"/>
      <c r="K57" s="221"/>
      <c r="L57" s="115"/>
      <c r="M57" s="221"/>
      <c r="N57" s="115"/>
      <c r="O57" s="221"/>
      <c r="P57" s="115"/>
      <c r="Q57" s="115"/>
      <c r="R57" s="221"/>
      <c r="S57" s="221"/>
      <c r="T57" s="115"/>
      <c r="U57" s="115"/>
      <c r="V57" s="115"/>
      <c r="W57" s="222"/>
      <c r="X57" s="222"/>
      <c r="Y57" s="223"/>
      <c r="Z57" s="116"/>
    </row>
    <row r="58" spans="1:26" s="112" customFormat="1" x14ac:dyDescent="0.3">
      <c r="A58" s="113">
        <v>53</v>
      </c>
      <c r="B58" s="114" t="s">
        <v>381</v>
      </c>
      <c r="C58" s="68"/>
      <c r="D58" s="68"/>
      <c r="E58" s="68"/>
      <c r="F58" s="68"/>
      <c r="G58" s="68"/>
      <c r="H58" s="68"/>
      <c r="I58" s="221"/>
      <c r="J58" s="115"/>
      <c r="K58" s="221"/>
      <c r="L58" s="115"/>
      <c r="M58" s="221"/>
      <c r="N58" s="115"/>
      <c r="O58" s="221"/>
      <c r="P58" s="115"/>
      <c r="Q58" s="115"/>
      <c r="R58" s="221"/>
      <c r="S58" s="221"/>
      <c r="T58" s="115"/>
      <c r="U58" s="115"/>
      <c r="V58" s="115"/>
      <c r="W58" s="222"/>
      <c r="X58" s="222"/>
      <c r="Y58" s="223"/>
      <c r="Z58" s="116"/>
    </row>
    <row r="59" spans="1:26" s="112" customFormat="1" x14ac:dyDescent="0.3">
      <c r="A59" s="113">
        <v>54</v>
      </c>
      <c r="B59" s="114" t="s">
        <v>382</v>
      </c>
      <c r="C59" s="68"/>
      <c r="D59" s="68"/>
      <c r="E59" s="68"/>
      <c r="F59" s="68"/>
      <c r="G59" s="68"/>
      <c r="H59" s="68"/>
      <c r="I59" s="221"/>
      <c r="J59" s="115"/>
      <c r="K59" s="221"/>
      <c r="L59" s="115"/>
      <c r="M59" s="221"/>
      <c r="N59" s="115"/>
      <c r="O59" s="221"/>
      <c r="P59" s="115"/>
      <c r="Q59" s="115"/>
      <c r="R59" s="221"/>
      <c r="S59" s="221"/>
      <c r="T59" s="115"/>
      <c r="U59" s="115"/>
      <c r="V59" s="115"/>
      <c r="W59" s="222"/>
      <c r="X59" s="222"/>
      <c r="Y59" s="223"/>
      <c r="Z59" s="116"/>
    </row>
    <row r="60" spans="1:26" s="112" customFormat="1" x14ac:dyDescent="0.3">
      <c r="A60" s="113">
        <v>55</v>
      </c>
      <c r="B60" s="114" t="s">
        <v>383</v>
      </c>
      <c r="C60" s="68"/>
      <c r="D60" s="68"/>
      <c r="E60" s="68"/>
      <c r="F60" s="68"/>
      <c r="G60" s="68"/>
      <c r="H60" s="68"/>
      <c r="I60" s="221"/>
      <c r="J60" s="115"/>
      <c r="K60" s="221"/>
      <c r="L60" s="115"/>
      <c r="M60" s="221"/>
      <c r="N60" s="115"/>
      <c r="O60" s="221"/>
      <c r="P60" s="115"/>
      <c r="Q60" s="115"/>
      <c r="R60" s="221"/>
      <c r="S60" s="221"/>
      <c r="T60" s="115"/>
      <c r="U60" s="115"/>
      <c r="V60" s="115"/>
      <c r="W60" s="222"/>
      <c r="X60" s="222"/>
      <c r="Y60" s="223"/>
      <c r="Z60" s="116"/>
    </row>
    <row r="61" spans="1:26" s="112" customFormat="1" x14ac:dyDescent="0.3">
      <c r="A61" s="113">
        <v>56</v>
      </c>
      <c r="B61" s="114" t="s">
        <v>384</v>
      </c>
      <c r="C61" s="68"/>
      <c r="D61" s="68"/>
      <c r="E61" s="68"/>
      <c r="F61" s="68"/>
      <c r="G61" s="68"/>
      <c r="H61" s="68"/>
      <c r="I61" s="221"/>
      <c r="J61" s="115"/>
      <c r="K61" s="221"/>
      <c r="L61" s="115"/>
      <c r="M61" s="221"/>
      <c r="N61" s="115"/>
      <c r="O61" s="221"/>
      <c r="P61" s="115"/>
      <c r="Q61" s="115"/>
      <c r="R61" s="221"/>
      <c r="S61" s="221"/>
      <c r="T61" s="115"/>
      <c r="U61" s="115"/>
      <c r="V61" s="115"/>
      <c r="W61" s="222"/>
      <c r="X61" s="222"/>
      <c r="Y61" s="223"/>
      <c r="Z61" s="116"/>
    </row>
    <row r="62" spans="1:26" s="112" customFormat="1" x14ac:dyDescent="0.3">
      <c r="A62" s="113">
        <v>57</v>
      </c>
      <c r="B62" s="114" t="s">
        <v>385</v>
      </c>
      <c r="C62" s="68"/>
      <c r="D62" s="68"/>
      <c r="E62" s="68"/>
      <c r="F62" s="68"/>
      <c r="G62" s="68"/>
      <c r="H62" s="68"/>
      <c r="I62" s="221"/>
      <c r="J62" s="115"/>
      <c r="K62" s="221"/>
      <c r="L62" s="115"/>
      <c r="M62" s="221"/>
      <c r="N62" s="115"/>
      <c r="O62" s="221"/>
      <c r="P62" s="115"/>
      <c r="Q62" s="115"/>
      <c r="R62" s="221"/>
      <c r="S62" s="221"/>
      <c r="T62" s="115"/>
      <c r="U62" s="115"/>
      <c r="V62" s="115"/>
      <c r="W62" s="222"/>
      <c r="X62" s="222"/>
      <c r="Y62" s="223"/>
      <c r="Z62" s="116"/>
    </row>
    <row r="63" spans="1:26" s="112" customFormat="1" x14ac:dyDescent="0.3">
      <c r="A63" s="113">
        <v>58</v>
      </c>
      <c r="B63" s="114" t="s">
        <v>386</v>
      </c>
      <c r="C63" s="68"/>
      <c r="D63" s="68"/>
      <c r="E63" s="68"/>
      <c r="F63" s="68"/>
      <c r="G63" s="68"/>
      <c r="H63" s="68"/>
      <c r="I63" s="221"/>
      <c r="J63" s="115"/>
      <c r="K63" s="221"/>
      <c r="L63" s="115"/>
      <c r="M63" s="221"/>
      <c r="N63" s="115"/>
      <c r="O63" s="221"/>
      <c r="P63" s="115"/>
      <c r="Q63" s="115"/>
      <c r="R63" s="221"/>
      <c r="S63" s="221"/>
      <c r="T63" s="115"/>
      <c r="U63" s="115"/>
      <c r="V63" s="115"/>
      <c r="W63" s="222"/>
      <c r="X63" s="222"/>
      <c r="Y63" s="223"/>
      <c r="Z63" s="116"/>
    </row>
    <row r="64" spans="1:26" s="112" customFormat="1" x14ac:dyDescent="0.3">
      <c r="A64" s="113">
        <v>59</v>
      </c>
      <c r="B64" s="114" t="s">
        <v>387</v>
      </c>
      <c r="C64" s="68"/>
      <c r="D64" s="68"/>
      <c r="E64" s="68"/>
      <c r="F64" s="68"/>
      <c r="G64" s="68"/>
      <c r="H64" s="68"/>
      <c r="I64" s="221"/>
      <c r="J64" s="115"/>
      <c r="K64" s="221"/>
      <c r="L64" s="115"/>
      <c r="M64" s="221"/>
      <c r="N64" s="115"/>
      <c r="O64" s="221"/>
      <c r="P64" s="115"/>
      <c r="Q64" s="115"/>
      <c r="R64" s="221"/>
      <c r="S64" s="221"/>
      <c r="T64" s="115"/>
      <c r="U64" s="115"/>
      <c r="V64" s="115"/>
      <c r="W64" s="222"/>
      <c r="X64" s="222"/>
      <c r="Y64" s="223"/>
      <c r="Z64" s="116"/>
    </row>
    <row r="65" spans="1:26" s="112" customFormat="1" x14ac:dyDescent="0.3">
      <c r="A65" s="117">
        <v>60</v>
      </c>
      <c r="B65" s="118" t="s">
        <v>388</v>
      </c>
      <c r="C65" s="69"/>
      <c r="D65" s="69"/>
      <c r="E65" s="69"/>
      <c r="F65" s="69"/>
      <c r="G65" s="69"/>
      <c r="H65" s="69"/>
      <c r="I65" s="225"/>
      <c r="J65" s="119"/>
      <c r="K65" s="225"/>
      <c r="L65" s="119"/>
      <c r="M65" s="225"/>
      <c r="N65" s="119"/>
      <c r="O65" s="225"/>
      <c r="P65" s="119"/>
      <c r="Q65" s="119"/>
      <c r="R65" s="225"/>
      <c r="S65" s="225"/>
      <c r="T65" s="119"/>
      <c r="U65" s="119"/>
      <c r="V65" s="119"/>
      <c r="W65" s="224"/>
      <c r="X65" s="224"/>
      <c r="Y65" s="226"/>
      <c r="Z65" s="120"/>
    </row>
  </sheetData>
  <sheetProtection algorithmName="SHA-512" hashValue="OGyjr+X7W0p+gePBEE7cPu1jNpMj999msJtcSbm8b+oQVE/wKqO707FGw99tgDdKYQfRZoNadzIr7TISPuq/vg==" saltValue="LmlI5M7XM4VK5ZQGUMfTCA==" spinCount="100000" sheet="1" objects="1" scenarios="1"/>
  <protectedRanges>
    <protectedRange password="8BDF" sqref="B5:Z5" name="BereichT1A"/>
  </protectedRanges>
  <mergeCells count="13">
    <mergeCell ref="A2:Z2"/>
    <mergeCell ref="J3:J4"/>
    <mergeCell ref="A3:A4"/>
    <mergeCell ref="C3:C4"/>
    <mergeCell ref="Z3:Z4"/>
    <mergeCell ref="K3:Y3"/>
    <mergeCell ref="D3:D4"/>
    <mergeCell ref="E3:E4"/>
    <mergeCell ref="B3:B4"/>
    <mergeCell ref="F3:F4"/>
    <mergeCell ref="G3:G4"/>
    <mergeCell ref="H3:H4"/>
    <mergeCell ref="I3:I4"/>
  </mergeCells>
  <phoneticPr fontId="37" type="noConversion"/>
  <dataValidations count="2">
    <dataValidation allowBlank="1" showInputMessage="1" showErrorMessage="1" promptTitle="OPIS" prompt="Ukoliko je primjenjivo, KI treba iskazati knjigovodstvenu vrijednost imovine/instrumenta koji se koriste u primjeni mjere oporavka." sqref="J6:J65" xr:uid="{00000000-0002-0000-0500-000000000000}"/>
    <dataValidation type="list" allowBlank="1" showInputMessage="1" showErrorMessage="1" promptTitle="UPOZORENJE!" prompt="Molimo prvo odabrati vrijednosti &quot;Kategorija mjere oporavka&quot; u koloni 030." sqref="E6:E65" xr:uid="{00000000-0002-0000-0500-000001000000}">
      <formula1>INDIRECT(D6)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&amp;R &amp;A</oddHeader>
  </headerFooter>
  <colBreaks count="1" manualBreakCount="1">
    <brk id="10" max="34" man="1"/>
  </colBreaks>
  <ignoredErrors>
    <ignoredError sqref="B5:W5 X5:Y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2000000}">
          <x14:formula1>
            <xm:f>Adm!$C$17:$C$18</xm:f>
          </x14:formula1>
          <xm:sqref>F6:F65</xm:sqref>
        </x14:dataValidation>
        <x14:dataValidation type="list" allowBlank="1" showInputMessage="1" showErrorMessage="1" xr:uid="{00000000-0002-0000-0500-000003000000}">
          <x14:formula1>
            <xm:f>Adm!$A$46:$A$48</xm:f>
          </x14:formula1>
          <xm:sqref>G6:G65</xm:sqref>
        </x14:dataValidation>
        <x14:dataValidation type="list" allowBlank="1" showInputMessage="1" showErrorMessage="1" xr:uid="{00000000-0002-0000-0500-000004000000}">
          <x14:formula1>
            <xm:f>Adm!$B$46:$B$48</xm:f>
          </x14:formula1>
          <xm:sqref>H6:H65</xm:sqref>
        </x14:dataValidation>
        <x14:dataValidation type="list" allowBlank="1" showInputMessage="1" showErrorMessage="1" promptTitle="OPIS " prompt="KI izabire u padajućem izborniku jednu od ponuđenih kategorija kojoj mjera oporavka pripada. Ukoliko mjera ne pripada niti jednoj od navedenih kategorija, izabrat će opciju &quot;ostale kategorije mjera oporavka&quot;." xr:uid="{00000000-0002-0000-0500-000005000000}">
          <x14:formula1>
            <xm:f>Adm!$A$31:$K$31</xm:f>
          </x14:formula1>
          <xm:sqref>D6:D65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A1:BF26"/>
  <sheetViews>
    <sheetView showGridLines="0" zoomScale="80" zoomScaleNormal="80" workbookViewId="0">
      <pane xSplit="3" ySplit="6" topLeftCell="AS7" activePane="bottomRight" state="frozen"/>
      <selection activeCell="J45" sqref="J45"/>
      <selection pane="topRight" activeCell="J45" sqref="J45"/>
      <selection pane="bottomLeft" activeCell="J45" sqref="J45"/>
      <selection pane="bottomRight" activeCell="BF5" sqref="BF5"/>
    </sheetView>
  </sheetViews>
  <sheetFormatPr defaultColWidth="8.88671875" defaultRowHeight="13.8" x14ac:dyDescent="0.25"/>
  <cols>
    <col min="1" max="1" width="4.6640625" style="20" customWidth="1"/>
    <col min="2" max="2" width="10.88671875" style="19" customWidth="1"/>
    <col min="3" max="3" width="18.6640625" style="20" customWidth="1"/>
    <col min="4" max="5" width="17.44140625" style="20" customWidth="1"/>
    <col min="6" max="6" width="13.6640625" style="20" customWidth="1"/>
    <col min="7" max="7" width="14.6640625" style="20" customWidth="1"/>
    <col min="8" max="8" width="12.109375" style="20" customWidth="1"/>
    <col min="9" max="9" width="14.109375" style="20" customWidth="1"/>
    <col min="10" max="10" width="12.44140625" style="20" customWidth="1"/>
    <col min="11" max="11" width="12.109375" style="20" customWidth="1"/>
    <col min="12" max="12" width="11.5546875" style="20" customWidth="1"/>
    <col min="13" max="13" width="12.109375" style="20" customWidth="1"/>
    <col min="14" max="14" width="12.6640625" style="20" customWidth="1"/>
    <col min="15" max="16" width="11.5546875" style="20" customWidth="1"/>
    <col min="17" max="17" width="16" style="20" customWidth="1"/>
    <col min="18" max="18" width="18.88671875" style="20" customWidth="1"/>
    <col min="19" max="19" width="15" style="20" customWidth="1"/>
    <col min="20" max="22" width="11.5546875" style="20" customWidth="1"/>
    <col min="23" max="23" width="13.88671875" style="20" customWidth="1"/>
    <col min="24" max="24" width="14.88671875" style="20" customWidth="1"/>
    <col min="25" max="25" width="11.6640625" style="20" customWidth="1"/>
    <col min="26" max="26" width="13.88671875" style="20" customWidth="1"/>
    <col min="27" max="28" width="11.88671875" style="20" customWidth="1"/>
    <col min="29" max="29" width="12.88671875" style="20" customWidth="1"/>
    <col min="30" max="30" width="12.6640625" style="20" customWidth="1"/>
    <col min="31" max="31" width="13" style="20" customWidth="1"/>
    <col min="32" max="32" width="11.88671875" style="20" customWidth="1"/>
    <col min="33" max="33" width="11.6640625" style="20" customWidth="1"/>
    <col min="34" max="34" width="12.44140625" style="20" customWidth="1"/>
    <col min="35" max="35" width="13.33203125" style="20" customWidth="1"/>
    <col min="36" max="36" width="12.33203125" style="20" customWidth="1"/>
    <col min="37" max="37" width="11.44140625" style="20" bestFit="1" customWidth="1"/>
    <col min="38" max="39" width="11.44140625" style="20" customWidth="1"/>
    <col min="40" max="40" width="10.88671875" style="20" customWidth="1"/>
    <col min="41" max="41" width="15.33203125" style="20" customWidth="1"/>
    <col min="42" max="42" width="12.6640625" style="20" customWidth="1"/>
    <col min="43" max="43" width="14.44140625" style="20" customWidth="1"/>
    <col min="44" max="44" width="11.5546875" style="20" customWidth="1"/>
    <col min="45" max="45" width="13.33203125" style="20" customWidth="1"/>
    <col min="46" max="46" width="11" style="20" customWidth="1"/>
    <col min="47" max="47" width="14.44140625" style="20" customWidth="1"/>
    <col min="48" max="48" width="13.109375" style="20" customWidth="1"/>
    <col min="49" max="49" width="12.109375" style="20" customWidth="1"/>
    <col min="50" max="50" width="11.44140625" style="20" customWidth="1"/>
    <col min="51" max="51" width="13.6640625" style="20" customWidth="1"/>
    <col min="52" max="52" width="14.88671875" style="20" customWidth="1"/>
    <col min="53" max="53" width="12.88671875" style="20" customWidth="1"/>
    <col min="54" max="54" width="11.44140625" style="20" bestFit="1" customWidth="1"/>
    <col min="55" max="56" width="12.33203125" style="20" customWidth="1"/>
    <col min="57" max="57" width="57.33203125" style="20" customWidth="1"/>
    <col min="58" max="16384" width="8.88671875" style="20"/>
  </cols>
  <sheetData>
    <row r="1" spans="1:58" s="18" customFormat="1" x14ac:dyDescent="0.25">
      <c r="A1" s="234"/>
      <c r="B1" s="234"/>
      <c r="C1" s="234"/>
      <c r="H1" s="235"/>
      <c r="I1" s="235"/>
      <c r="J1" s="235"/>
      <c r="K1" s="235"/>
      <c r="L1" s="235"/>
      <c r="M1" s="235"/>
      <c r="N1" s="235"/>
      <c r="O1" s="235"/>
      <c r="P1" s="235"/>
      <c r="Q1" s="25"/>
      <c r="R1" s="235"/>
      <c r="S1" s="235"/>
      <c r="T1" s="236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</row>
    <row r="2" spans="1:58" ht="16.2" x14ac:dyDescent="0.3">
      <c r="A2" s="64"/>
      <c r="B2" s="45"/>
      <c r="C2" s="45"/>
      <c r="D2" s="45"/>
      <c r="E2" s="45"/>
      <c r="F2" s="45"/>
      <c r="G2" s="45"/>
      <c r="H2" s="48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52" t="s">
        <v>99</v>
      </c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8" s="30" customFormat="1" ht="14.4" thickBot="1" x14ac:dyDescent="0.3">
      <c r="A3" s="25"/>
      <c r="B3" s="184"/>
      <c r="C3" s="50"/>
      <c r="D3" s="50"/>
      <c r="E3" s="50"/>
      <c r="F3" s="50"/>
      <c r="G3" s="50"/>
      <c r="H3" s="51">
        <v>1</v>
      </c>
      <c r="I3" s="50"/>
      <c r="J3" s="50"/>
      <c r="K3" s="50"/>
      <c r="L3" s="51">
        <v>2</v>
      </c>
      <c r="M3" s="50"/>
      <c r="N3" s="50"/>
      <c r="O3" s="51">
        <v>3</v>
      </c>
      <c r="P3" s="50"/>
      <c r="Q3" s="185">
        <f>'1B Pokazatelji'!D5</f>
        <v>0</v>
      </c>
      <c r="R3" s="148">
        <v>9</v>
      </c>
      <c r="S3" s="148">
        <v>7</v>
      </c>
      <c r="T3" s="148">
        <v>7</v>
      </c>
      <c r="U3" s="148">
        <v>4</v>
      </c>
      <c r="V3" s="148"/>
      <c r="AG3" s="240">
        <v>1</v>
      </c>
    </row>
    <row r="4" spans="1:58" ht="41.1" customHeight="1" thickTop="1" x14ac:dyDescent="0.25">
      <c r="A4" s="18"/>
      <c r="B4" s="49"/>
      <c r="C4" s="48"/>
      <c r="D4" s="48"/>
      <c r="E4" s="48"/>
      <c r="F4" s="48"/>
      <c r="G4" s="48"/>
      <c r="H4" s="285" t="s">
        <v>414</v>
      </c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7"/>
      <c r="V4" s="266"/>
      <c r="W4" s="285" t="s">
        <v>450</v>
      </c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  <c r="AI4" s="286"/>
      <c r="AJ4" s="286"/>
      <c r="AK4" s="286"/>
      <c r="AL4" s="287"/>
      <c r="AM4" s="266"/>
      <c r="AN4" s="285" t="s">
        <v>447</v>
      </c>
      <c r="AO4" s="286"/>
      <c r="AP4" s="286"/>
      <c r="AQ4" s="286"/>
      <c r="AR4" s="286"/>
      <c r="AS4" s="286"/>
      <c r="AT4" s="286"/>
      <c r="AU4" s="286"/>
      <c r="AV4" s="286"/>
      <c r="AW4" s="286"/>
      <c r="AX4" s="286"/>
      <c r="AY4" s="286"/>
      <c r="AZ4" s="286"/>
      <c r="BA4" s="286"/>
      <c r="BB4" s="286"/>
      <c r="BC4" s="286"/>
      <c r="BD4" s="287"/>
    </row>
    <row r="5" spans="1:58" s="36" customFormat="1" ht="106.5" customHeight="1" thickBot="1" x14ac:dyDescent="0.25">
      <c r="B5" s="59" t="s">
        <v>407</v>
      </c>
      <c r="C5" s="59" t="s">
        <v>93</v>
      </c>
      <c r="D5" s="59" t="s">
        <v>26</v>
      </c>
      <c r="E5" s="59" t="s">
        <v>390</v>
      </c>
      <c r="F5" s="59" t="s">
        <v>27</v>
      </c>
      <c r="G5" s="138" t="s">
        <v>391</v>
      </c>
      <c r="H5" s="186" t="s">
        <v>398</v>
      </c>
      <c r="I5" s="153" t="s">
        <v>438</v>
      </c>
      <c r="J5" s="153" t="s">
        <v>397</v>
      </c>
      <c r="K5" s="157" t="s">
        <v>439</v>
      </c>
      <c r="L5" s="153" t="s">
        <v>399</v>
      </c>
      <c r="M5" s="153" t="s">
        <v>432</v>
      </c>
      <c r="N5" s="158" t="s">
        <v>433</v>
      </c>
      <c r="O5" s="153" t="s">
        <v>402</v>
      </c>
      <c r="P5" s="154" t="s">
        <v>403</v>
      </c>
      <c r="Q5" s="153" t="s">
        <v>440</v>
      </c>
      <c r="R5" s="153" t="s">
        <v>441</v>
      </c>
      <c r="S5" s="157" t="s">
        <v>436</v>
      </c>
      <c r="T5" s="154" t="s">
        <v>401</v>
      </c>
      <c r="U5" s="154" t="s">
        <v>461</v>
      </c>
      <c r="V5" s="268" t="s">
        <v>462</v>
      </c>
      <c r="W5" s="153" t="s">
        <v>467</v>
      </c>
      <c r="X5" s="153" t="s">
        <v>404</v>
      </c>
      <c r="Y5" s="153" t="str">
        <f t="shared" ref="Y5:AK5" si="0">+H5</f>
        <v>Stopa redovnoga osnovnog kapitala (%)</v>
      </c>
      <c r="Z5" s="153" t="str">
        <f t="shared" si="0"/>
        <v>Iznos redovnoga osnovnog kapitala 
(u tis. EUR)</v>
      </c>
      <c r="AA5" s="153" t="str">
        <f t="shared" si="0"/>
        <v>Stopa osnovnoga kapitala (%)</v>
      </c>
      <c r="AB5" s="153" t="str">
        <f t="shared" si="0"/>
        <v>Iznos osnovnoga kapitala 
(u tis. EUR)</v>
      </c>
      <c r="AC5" s="153" t="str">
        <f t="shared" si="0"/>
        <v>Stopa ukupnoga kapitala (%)</v>
      </c>
      <c r="AD5" s="153" t="str">
        <f t="shared" si="0"/>
        <v>Iznos ukupnoga kapitala (u tis. EUR)</v>
      </c>
      <c r="AE5" s="153" t="str">
        <f t="shared" si="0"/>
        <v>RWA 
(u tis. EUR)</v>
      </c>
      <c r="AF5" s="153" t="str">
        <f t="shared" si="0"/>
        <v>Omjer financijske poluge (%)</v>
      </c>
      <c r="AG5" s="153" t="str">
        <f t="shared" si="0"/>
        <v>LCR (%)</v>
      </c>
      <c r="AH5" s="153" t="str">
        <f t="shared" si="0"/>
        <v>Likvidna imovina visoke kvalitete 
(u tis. EUR)</v>
      </c>
      <c r="AI5" s="153" t="str">
        <f t="shared" si="0"/>
        <v>Dostupna neopterećena imovina prihvatljiva za središnju banku (u tis. EUR)   </v>
      </c>
      <c r="AJ5" s="158" t="str">
        <f t="shared" si="0"/>
        <v>Iznos kapaciteta likvidnosne pokrivenosti (u tis. EUR) </v>
      </c>
      <c r="AK5" s="158" t="str">
        <f t="shared" si="0"/>
        <v>NSFR (%)</v>
      </c>
      <c r="AL5" s="158" t="str">
        <f t="shared" ref="AL5:AM5" si="1">+U5</f>
        <v>MREL-TREA (%)</v>
      </c>
      <c r="AM5" s="269" t="str">
        <f t="shared" si="1"/>
        <v>MREL-TEM (%)</v>
      </c>
      <c r="AN5" s="153" t="s">
        <v>396</v>
      </c>
      <c r="AO5" s="153" t="s">
        <v>404</v>
      </c>
      <c r="AP5" s="153" t="str">
        <f t="shared" ref="AP5:BD5" si="2">+H5</f>
        <v>Stopa redovnoga osnovnog kapitala (%)</v>
      </c>
      <c r="AQ5" s="153" t="str">
        <f t="shared" si="2"/>
        <v>Iznos redovnoga osnovnog kapitala 
(u tis. EUR)</v>
      </c>
      <c r="AR5" s="153" t="str">
        <f t="shared" si="2"/>
        <v>Stopa osnovnoga kapitala (%)</v>
      </c>
      <c r="AS5" s="153" t="str">
        <f t="shared" si="2"/>
        <v>Iznos osnovnoga kapitala 
(u tis. EUR)</v>
      </c>
      <c r="AT5" s="153" t="str">
        <f t="shared" si="2"/>
        <v>Stopa ukupnoga kapitala (%)</v>
      </c>
      <c r="AU5" s="153" t="str">
        <f t="shared" si="2"/>
        <v>Iznos ukupnoga kapitala (u tis. EUR)</v>
      </c>
      <c r="AV5" s="153" t="str">
        <f t="shared" si="2"/>
        <v>RWA 
(u tis. EUR)</v>
      </c>
      <c r="AW5" s="153" t="str">
        <f t="shared" si="2"/>
        <v>Omjer financijske poluge (%)</v>
      </c>
      <c r="AX5" s="153" t="str">
        <f t="shared" si="2"/>
        <v>LCR (%)</v>
      </c>
      <c r="AY5" s="153" t="str">
        <f t="shared" si="2"/>
        <v>Likvidna imovina visoke kvalitete 
(u tis. EUR)</v>
      </c>
      <c r="AZ5" s="153" t="str">
        <f t="shared" si="2"/>
        <v>Dostupna neopterećena imovina prihvatljiva za središnju banku (u tis. EUR)   </v>
      </c>
      <c r="BA5" s="157" t="str">
        <f t="shared" si="2"/>
        <v>Iznos kapaciteta likvidnosne pokrivenosti (u tis. EUR) </v>
      </c>
      <c r="BB5" s="158" t="str">
        <f t="shared" si="2"/>
        <v>NSFR (%)</v>
      </c>
      <c r="BC5" s="158" t="str">
        <f t="shared" si="2"/>
        <v>MREL-TREA (%)</v>
      </c>
      <c r="BD5" s="160" t="str">
        <f t="shared" si="2"/>
        <v>MREL-TEM (%)</v>
      </c>
      <c r="BE5" s="158" t="s">
        <v>51</v>
      </c>
      <c r="BF5" s="60"/>
    </row>
    <row r="6" spans="1:58" s="34" customFormat="1" ht="12.6" customHeight="1" thickBot="1" x14ac:dyDescent="0.25">
      <c r="A6" s="65"/>
      <c r="B6" s="162" t="s">
        <v>273</v>
      </c>
      <c r="C6" s="156" t="s">
        <v>274</v>
      </c>
      <c r="D6" s="156" t="s">
        <v>275</v>
      </c>
      <c r="E6" s="156" t="s">
        <v>276</v>
      </c>
      <c r="F6" s="156" t="s">
        <v>277</v>
      </c>
      <c r="G6" s="163" t="s">
        <v>278</v>
      </c>
      <c r="H6" s="164" t="s">
        <v>279</v>
      </c>
      <c r="I6" s="156" t="s">
        <v>280</v>
      </c>
      <c r="J6" s="156" t="s">
        <v>281</v>
      </c>
      <c r="K6" s="156" t="s">
        <v>313</v>
      </c>
      <c r="L6" s="156" t="s">
        <v>314</v>
      </c>
      <c r="M6" s="156" t="s">
        <v>315</v>
      </c>
      <c r="N6" s="156" t="s">
        <v>316</v>
      </c>
      <c r="O6" s="156" t="s">
        <v>317</v>
      </c>
      <c r="P6" s="156" t="s">
        <v>318</v>
      </c>
      <c r="Q6" s="156" t="s">
        <v>319</v>
      </c>
      <c r="R6" s="156" t="s">
        <v>320</v>
      </c>
      <c r="S6" s="156" t="s">
        <v>321</v>
      </c>
      <c r="T6" s="156" t="s">
        <v>282</v>
      </c>
      <c r="U6" s="156" t="s">
        <v>322</v>
      </c>
      <c r="V6" s="156" t="s">
        <v>323</v>
      </c>
      <c r="W6" s="156" t="s">
        <v>324</v>
      </c>
      <c r="X6" s="156" t="s">
        <v>325</v>
      </c>
      <c r="Y6" s="156" t="s">
        <v>326</v>
      </c>
      <c r="Z6" s="156" t="s">
        <v>327</v>
      </c>
      <c r="AA6" s="156" t="s">
        <v>328</v>
      </c>
      <c r="AB6" s="156" t="s">
        <v>329</v>
      </c>
      <c r="AC6" s="156" t="s">
        <v>330</v>
      </c>
      <c r="AD6" s="156" t="s">
        <v>283</v>
      </c>
      <c r="AE6" s="156" t="s">
        <v>331</v>
      </c>
      <c r="AF6" s="156" t="s">
        <v>332</v>
      </c>
      <c r="AG6" s="156" t="s">
        <v>333</v>
      </c>
      <c r="AH6" s="156" t="s">
        <v>334</v>
      </c>
      <c r="AI6" s="156" t="s">
        <v>335</v>
      </c>
      <c r="AJ6" s="156" t="s">
        <v>336</v>
      </c>
      <c r="AK6" s="156" t="s">
        <v>337</v>
      </c>
      <c r="AL6" s="156" t="s">
        <v>338</v>
      </c>
      <c r="AM6" s="156" t="s">
        <v>339</v>
      </c>
      <c r="AN6" s="156" t="s">
        <v>340</v>
      </c>
      <c r="AO6" s="156" t="s">
        <v>341</v>
      </c>
      <c r="AP6" s="156" t="s">
        <v>342</v>
      </c>
      <c r="AQ6" s="156" t="s">
        <v>343</v>
      </c>
      <c r="AR6" s="156" t="s">
        <v>344</v>
      </c>
      <c r="AS6" s="156" t="s">
        <v>345</v>
      </c>
      <c r="AT6" s="156" t="s">
        <v>346</v>
      </c>
      <c r="AU6" s="156" t="s">
        <v>347</v>
      </c>
      <c r="AV6" s="156" t="s">
        <v>348</v>
      </c>
      <c r="AW6" s="156" t="s">
        <v>349</v>
      </c>
      <c r="AX6" s="156" t="s">
        <v>350</v>
      </c>
      <c r="AY6" s="156" t="s">
        <v>351</v>
      </c>
      <c r="AZ6" s="156" t="s">
        <v>352</v>
      </c>
      <c r="BA6" s="156" t="s">
        <v>353</v>
      </c>
      <c r="BB6" s="156" t="s">
        <v>354</v>
      </c>
      <c r="BC6" s="156" t="s">
        <v>463</v>
      </c>
      <c r="BD6" s="156" t="s">
        <v>464</v>
      </c>
      <c r="BE6" s="156" t="s">
        <v>465</v>
      </c>
      <c r="BF6" s="35"/>
    </row>
    <row r="7" spans="1:58" s="112" customFormat="1" ht="12.6" x14ac:dyDescent="0.3">
      <c r="A7" s="121">
        <v>1</v>
      </c>
      <c r="B7" s="110" t="s">
        <v>87</v>
      </c>
      <c r="C7" s="67"/>
      <c r="D7" s="67"/>
      <c r="E7" s="67"/>
      <c r="F7" s="67"/>
      <c r="G7" s="139"/>
      <c r="H7" s="137">
        <f>+'1B Pokazatelji'!$E$5</f>
        <v>0</v>
      </c>
      <c r="I7" s="122"/>
      <c r="J7" s="123"/>
      <c r="K7" s="122"/>
      <c r="L7" s="124">
        <f>+'1B Pokazatelji'!$E$9</f>
        <v>0</v>
      </c>
      <c r="M7" s="122"/>
      <c r="N7" s="122"/>
      <c r="O7" s="124">
        <f>+'1B Pokazatelji'!$E$13</f>
        <v>0</v>
      </c>
      <c r="P7" s="124">
        <f>+'1B Pokazatelji'!$E$29</f>
        <v>0</v>
      </c>
      <c r="Q7" s="122"/>
      <c r="R7" s="183">
        <f>+'1B Pokazatelji'!$E$41</f>
        <v>0</v>
      </c>
      <c r="S7" s="122"/>
      <c r="T7" s="124">
        <f>+'1B Pokazatelji'!$E$33</f>
        <v>0</v>
      </c>
      <c r="U7" s="124">
        <f>+'1B Pokazatelji'!$E$17</f>
        <v>0</v>
      </c>
      <c r="V7" s="267">
        <f>+'1B Pokazatelji'!$E$21</f>
        <v>0</v>
      </c>
      <c r="W7" s="161"/>
      <c r="X7" s="67"/>
      <c r="Y7" s="123"/>
      <c r="Z7" s="122"/>
      <c r="AA7" s="123"/>
      <c r="AB7" s="122"/>
      <c r="AC7" s="123"/>
      <c r="AD7" s="122"/>
      <c r="AE7" s="122"/>
      <c r="AF7" s="123"/>
      <c r="AG7" s="123"/>
      <c r="AH7" s="122"/>
      <c r="AI7" s="122"/>
      <c r="AJ7" s="122"/>
      <c r="AK7" s="123"/>
      <c r="AL7" s="123"/>
      <c r="AM7" s="187"/>
      <c r="AN7" s="161"/>
      <c r="AO7" s="67"/>
      <c r="AP7" s="123"/>
      <c r="AQ7" s="122"/>
      <c r="AR7" s="123"/>
      <c r="AS7" s="122"/>
      <c r="AT7" s="123"/>
      <c r="AU7" s="122"/>
      <c r="AV7" s="122"/>
      <c r="AW7" s="123"/>
      <c r="AX7" s="123"/>
      <c r="AY7" s="122"/>
      <c r="AZ7" s="122"/>
      <c r="BA7" s="122"/>
      <c r="BB7" s="123"/>
      <c r="BC7" s="123"/>
      <c r="BD7" s="190"/>
      <c r="BE7" s="144"/>
    </row>
    <row r="8" spans="1:58" s="112" customFormat="1" ht="12.6" x14ac:dyDescent="0.3">
      <c r="A8" s="113">
        <v>2</v>
      </c>
      <c r="B8" s="114" t="s">
        <v>88</v>
      </c>
      <c r="C8" s="68"/>
      <c r="D8" s="68"/>
      <c r="E8" s="68"/>
      <c r="F8" s="68"/>
      <c r="G8" s="140"/>
      <c r="H8" s="137">
        <f>+'1B Pokazatelji'!$E$5</f>
        <v>0</v>
      </c>
      <c r="I8" s="115"/>
      <c r="J8" s="149"/>
      <c r="K8" s="115"/>
      <c r="L8" s="124">
        <f>+'1B Pokazatelji'!$E$9</f>
        <v>0</v>
      </c>
      <c r="M8" s="115"/>
      <c r="N8" s="115"/>
      <c r="O8" s="124">
        <f>+'1B Pokazatelji'!$E$13</f>
        <v>0</v>
      </c>
      <c r="P8" s="124">
        <f>+'1B Pokazatelji'!$E$29</f>
        <v>0</v>
      </c>
      <c r="Q8" s="115"/>
      <c r="R8" s="183">
        <f>+'1B Pokazatelji'!$E$41</f>
        <v>0</v>
      </c>
      <c r="S8" s="115"/>
      <c r="T8" s="124">
        <f>+'1B Pokazatelji'!$E$33</f>
        <v>0</v>
      </c>
      <c r="U8" s="124">
        <f>+'1B Pokazatelji'!$E$17</f>
        <v>0</v>
      </c>
      <c r="V8" s="267">
        <f>+'1B Pokazatelji'!$E$21</f>
        <v>0</v>
      </c>
      <c r="W8" s="142"/>
      <c r="X8" s="68"/>
      <c r="Y8" s="149"/>
      <c r="Z8" s="115"/>
      <c r="AA8" s="149"/>
      <c r="AB8" s="115"/>
      <c r="AC8" s="149"/>
      <c r="AD8" s="115"/>
      <c r="AE8" s="115"/>
      <c r="AF8" s="149"/>
      <c r="AG8" s="123"/>
      <c r="AH8" s="115"/>
      <c r="AI8" s="115"/>
      <c r="AJ8" s="115"/>
      <c r="AK8" s="149"/>
      <c r="AL8" s="149"/>
      <c r="AM8" s="188"/>
      <c r="AN8" s="142"/>
      <c r="AO8" s="68"/>
      <c r="AP8" s="149"/>
      <c r="AQ8" s="115"/>
      <c r="AR8" s="149"/>
      <c r="AS8" s="115"/>
      <c r="AT8" s="149"/>
      <c r="AU8" s="115"/>
      <c r="AV8" s="115"/>
      <c r="AW8" s="149"/>
      <c r="AX8" s="123"/>
      <c r="AY8" s="115"/>
      <c r="AZ8" s="115"/>
      <c r="BA8" s="115"/>
      <c r="BB8" s="149"/>
      <c r="BC8" s="149"/>
      <c r="BD8" s="188"/>
      <c r="BE8" s="145"/>
    </row>
    <row r="9" spans="1:58" s="112" customFormat="1" ht="12.6" x14ac:dyDescent="0.3">
      <c r="A9" s="113">
        <v>3</v>
      </c>
      <c r="B9" s="114" t="s">
        <v>89</v>
      </c>
      <c r="C9" s="68"/>
      <c r="D9" s="68"/>
      <c r="E9" s="68"/>
      <c r="F9" s="68"/>
      <c r="G9" s="140"/>
      <c r="H9" s="137">
        <f>+'1B Pokazatelji'!$E$5</f>
        <v>0</v>
      </c>
      <c r="I9" s="115"/>
      <c r="J9" s="149"/>
      <c r="K9" s="115"/>
      <c r="L9" s="124">
        <f>+'1B Pokazatelji'!$E$9</f>
        <v>0</v>
      </c>
      <c r="M9" s="115"/>
      <c r="N9" s="115"/>
      <c r="O9" s="124">
        <f>+'1B Pokazatelji'!$E$13</f>
        <v>0</v>
      </c>
      <c r="P9" s="124">
        <f>+'1B Pokazatelji'!$E$29</f>
        <v>0</v>
      </c>
      <c r="Q9" s="115"/>
      <c r="R9" s="183">
        <f>+'1B Pokazatelji'!$E$41</f>
        <v>0</v>
      </c>
      <c r="S9" s="115"/>
      <c r="T9" s="124">
        <f>+'1B Pokazatelji'!$E$33</f>
        <v>0</v>
      </c>
      <c r="U9" s="124">
        <f>+'1B Pokazatelji'!$E$17</f>
        <v>0</v>
      </c>
      <c r="V9" s="267">
        <f>+'1B Pokazatelji'!$E$21</f>
        <v>0</v>
      </c>
      <c r="W9" s="142"/>
      <c r="X9" s="68"/>
      <c r="Y9" s="149"/>
      <c r="Z9" s="115"/>
      <c r="AA9" s="149"/>
      <c r="AB9" s="115"/>
      <c r="AC9" s="149"/>
      <c r="AD9" s="115"/>
      <c r="AE9" s="115"/>
      <c r="AF9" s="149"/>
      <c r="AG9" s="123"/>
      <c r="AH9" s="115"/>
      <c r="AI9" s="115"/>
      <c r="AJ9" s="115"/>
      <c r="AK9" s="149"/>
      <c r="AL9" s="149"/>
      <c r="AM9" s="188"/>
      <c r="AN9" s="142"/>
      <c r="AO9" s="68"/>
      <c r="AP9" s="149"/>
      <c r="AQ9" s="115"/>
      <c r="AR9" s="149"/>
      <c r="AS9" s="115"/>
      <c r="AT9" s="149"/>
      <c r="AU9" s="115"/>
      <c r="AV9" s="115"/>
      <c r="AW9" s="149"/>
      <c r="AX9" s="123"/>
      <c r="AY9" s="115"/>
      <c r="AZ9" s="115"/>
      <c r="BA9" s="115"/>
      <c r="BB9" s="149"/>
      <c r="BC9" s="149"/>
      <c r="BD9" s="188"/>
      <c r="BE9" s="145"/>
    </row>
    <row r="10" spans="1:58" s="112" customFormat="1" ht="12.6" x14ac:dyDescent="0.3">
      <c r="A10" s="113">
        <v>4</v>
      </c>
      <c r="B10" s="114" t="s">
        <v>90</v>
      </c>
      <c r="C10" s="68"/>
      <c r="D10" s="68"/>
      <c r="E10" s="68"/>
      <c r="F10" s="68"/>
      <c r="G10" s="140"/>
      <c r="H10" s="137">
        <f>+'1B Pokazatelji'!$E$5</f>
        <v>0</v>
      </c>
      <c r="I10" s="115"/>
      <c r="J10" s="149"/>
      <c r="K10" s="115"/>
      <c r="L10" s="124">
        <f>+'1B Pokazatelji'!$E$9</f>
        <v>0</v>
      </c>
      <c r="M10" s="115"/>
      <c r="N10" s="115"/>
      <c r="O10" s="124">
        <f>+'1B Pokazatelji'!$E$13</f>
        <v>0</v>
      </c>
      <c r="P10" s="124">
        <f>+'1B Pokazatelji'!$E$29</f>
        <v>0</v>
      </c>
      <c r="Q10" s="115"/>
      <c r="R10" s="183">
        <f>+'1B Pokazatelji'!$E$41</f>
        <v>0</v>
      </c>
      <c r="S10" s="115"/>
      <c r="T10" s="124">
        <f>+'1B Pokazatelji'!$E$33</f>
        <v>0</v>
      </c>
      <c r="U10" s="124">
        <f>+'1B Pokazatelji'!$E$17</f>
        <v>0</v>
      </c>
      <c r="V10" s="267">
        <f>+'1B Pokazatelji'!$E$21</f>
        <v>0</v>
      </c>
      <c r="W10" s="142"/>
      <c r="X10" s="68"/>
      <c r="Y10" s="149"/>
      <c r="Z10" s="115"/>
      <c r="AA10" s="149"/>
      <c r="AB10" s="115"/>
      <c r="AC10" s="149"/>
      <c r="AD10" s="115"/>
      <c r="AE10" s="115"/>
      <c r="AF10" s="149"/>
      <c r="AG10" s="123"/>
      <c r="AH10" s="115"/>
      <c r="AI10" s="115"/>
      <c r="AJ10" s="115"/>
      <c r="AK10" s="149"/>
      <c r="AL10" s="149"/>
      <c r="AM10" s="188"/>
      <c r="AN10" s="142"/>
      <c r="AO10" s="68"/>
      <c r="AP10" s="149"/>
      <c r="AQ10" s="115"/>
      <c r="AR10" s="149"/>
      <c r="AS10" s="115"/>
      <c r="AT10" s="149"/>
      <c r="AU10" s="115"/>
      <c r="AV10" s="115"/>
      <c r="AW10" s="149"/>
      <c r="AX10" s="123"/>
      <c r="AY10" s="115"/>
      <c r="AZ10" s="115"/>
      <c r="BA10" s="115"/>
      <c r="BB10" s="149"/>
      <c r="BC10" s="149"/>
      <c r="BD10" s="188"/>
      <c r="BE10" s="145"/>
    </row>
    <row r="11" spans="1:58" s="112" customFormat="1" ht="12.6" x14ac:dyDescent="0.3">
      <c r="A11" s="113">
        <v>5</v>
      </c>
      <c r="B11" s="114" t="s">
        <v>91</v>
      </c>
      <c r="C11" s="68"/>
      <c r="D11" s="68"/>
      <c r="E11" s="68"/>
      <c r="F11" s="68"/>
      <c r="G11" s="140"/>
      <c r="H11" s="137">
        <f>+'1B Pokazatelji'!$E$5</f>
        <v>0</v>
      </c>
      <c r="I11" s="115"/>
      <c r="J11" s="149"/>
      <c r="K11" s="115"/>
      <c r="L11" s="124">
        <f>+'1B Pokazatelji'!$E$9</f>
        <v>0</v>
      </c>
      <c r="M11" s="115"/>
      <c r="N11" s="115"/>
      <c r="O11" s="124">
        <f>+'1B Pokazatelji'!$E$13</f>
        <v>0</v>
      </c>
      <c r="P11" s="124">
        <f>+'1B Pokazatelji'!$E$29</f>
        <v>0</v>
      </c>
      <c r="Q11" s="115"/>
      <c r="R11" s="183">
        <f>+'1B Pokazatelji'!$E$41</f>
        <v>0</v>
      </c>
      <c r="S11" s="115"/>
      <c r="T11" s="124">
        <f>+'1B Pokazatelji'!$E$33</f>
        <v>0</v>
      </c>
      <c r="U11" s="124">
        <f>+'1B Pokazatelji'!$E$17</f>
        <v>0</v>
      </c>
      <c r="V11" s="267">
        <f>+'1B Pokazatelji'!$E$21</f>
        <v>0</v>
      </c>
      <c r="W11" s="142"/>
      <c r="X11" s="68"/>
      <c r="Y11" s="149"/>
      <c r="Z11" s="115"/>
      <c r="AA11" s="149"/>
      <c r="AB11" s="115"/>
      <c r="AC11" s="149"/>
      <c r="AD11" s="115"/>
      <c r="AE11" s="115"/>
      <c r="AF11" s="149"/>
      <c r="AG11" s="123"/>
      <c r="AH11" s="115"/>
      <c r="AI11" s="115"/>
      <c r="AJ11" s="115"/>
      <c r="AK11" s="149"/>
      <c r="AL11" s="149"/>
      <c r="AM11" s="188"/>
      <c r="AN11" s="142"/>
      <c r="AO11" s="68"/>
      <c r="AP11" s="149"/>
      <c r="AQ11" s="115"/>
      <c r="AR11" s="149"/>
      <c r="AS11" s="115"/>
      <c r="AT11" s="149"/>
      <c r="AU11" s="115"/>
      <c r="AV11" s="115"/>
      <c r="AW11" s="149"/>
      <c r="AX11" s="123"/>
      <c r="AY11" s="115"/>
      <c r="AZ11" s="115"/>
      <c r="BA11" s="115"/>
      <c r="BB11" s="149"/>
      <c r="BC11" s="149"/>
      <c r="BD11" s="188"/>
      <c r="BE11" s="145"/>
    </row>
    <row r="12" spans="1:58" s="112" customFormat="1" ht="12.6" x14ac:dyDescent="0.3">
      <c r="A12" s="113">
        <v>6</v>
      </c>
      <c r="B12" s="114" t="s">
        <v>92</v>
      </c>
      <c r="C12" s="68"/>
      <c r="D12" s="68"/>
      <c r="E12" s="68"/>
      <c r="F12" s="68"/>
      <c r="G12" s="140"/>
      <c r="H12" s="137">
        <f>+'1B Pokazatelji'!$E$5</f>
        <v>0</v>
      </c>
      <c r="I12" s="115"/>
      <c r="J12" s="149"/>
      <c r="K12" s="115"/>
      <c r="L12" s="124">
        <f>+'1B Pokazatelji'!$E$9</f>
        <v>0</v>
      </c>
      <c r="M12" s="115"/>
      <c r="N12" s="115"/>
      <c r="O12" s="124">
        <f>+'1B Pokazatelji'!$E$13</f>
        <v>0</v>
      </c>
      <c r="P12" s="124">
        <f>+'1B Pokazatelji'!$E$29</f>
        <v>0</v>
      </c>
      <c r="Q12" s="115"/>
      <c r="R12" s="183">
        <f>+'1B Pokazatelji'!$E$41</f>
        <v>0</v>
      </c>
      <c r="S12" s="115"/>
      <c r="T12" s="124">
        <f>+'1B Pokazatelji'!$E$33</f>
        <v>0</v>
      </c>
      <c r="U12" s="124">
        <f>+'1B Pokazatelji'!$E$17</f>
        <v>0</v>
      </c>
      <c r="V12" s="267">
        <f>+'1B Pokazatelji'!$E$21</f>
        <v>0</v>
      </c>
      <c r="W12" s="142"/>
      <c r="X12" s="68"/>
      <c r="Y12" s="149"/>
      <c r="Z12" s="115"/>
      <c r="AA12" s="149"/>
      <c r="AB12" s="115"/>
      <c r="AC12" s="149"/>
      <c r="AD12" s="115"/>
      <c r="AE12" s="115"/>
      <c r="AF12" s="149"/>
      <c r="AG12" s="123"/>
      <c r="AH12" s="115"/>
      <c r="AI12" s="115"/>
      <c r="AJ12" s="115"/>
      <c r="AK12" s="149"/>
      <c r="AL12" s="149"/>
      <c r="AM12" s="188"/>
      <c r="AN12" s="142"/>
      <c r="AO12" s="68"/>
      <c r="AP12" s="149"/>
      <c r="AQ12" s="115"/>
      <c r="AR12" s="149"/>
      <c r="AS12" s="115"/>
      <c r="AT12" s="149"/>
      <c r="AU12" s="115"/>
      <c r="AV12" s="115"/>
      <c r="AW12" s="149"/>
      <c r="AX12" s="123"/>
      <c r="AY12" s="115"/>
      <c r="AZ12" s="115"/>
      <c r="BA12" s="115"/>
      <c r="BB12" s="149"/>
      <c r="BC12" s="149"/>
      <c r="BD12" s="188"/>
      <c r="BE12" s="145"/>
    </row>
    <row r="13" spans="1:58" s="112" customFormat="1" ht="12.6" x14ac:dyDescent="0.3">
      <c r="A13" s="113">
        <v>7</v>
      </c>
      <c r="B13" s="114" t="s">
        <v>95</v>
      </c>
      <c r="C13" s="68"/>
      <c r="D13" s="68"/>
      <c r="E13" s="68"/>
      <c r="F13" s="68"/>
      <c r="G13" s="140"/>
      <c r="H13" s="137">
        <f>+'1B Pokazatelji'!$E$5</f>
        <v>0</v>
      </c>
      <c r="I13" s="115" t="s">
        <v>45</v>
      </c>
      <c r="J13" s="149" t="s">
        <v>45</v>
      </c>
      <c r="K13" s="115" t="s">
        <v>45</v>
      </c>
      <c r="L13" s="124">
        <f>+'1B Pokazatelji'!$E$9</f>
        <v>0</v>
      </c>
      <c r="M13" s="115" t="s">
        <v>45</v>
      </c>
      <c r="N13" s="115" t="s">
        <v>45</v>
      </c>
      <c r="O13" s="124">
        <f>+'1B Pokazatelji'!$E$13</f>
        <v>0</v>
      </c>
      <c r="P13" s="124">
        <f>+'1B Pokazatelji'!$E$29</f>
        <v>0</v>
      </c>
      <c r="Q13" s="115"/>
      <c r="R13" s="183">
        <f>+'1B Pokazatelji'!$E$41</f>
        <v>0</v>
      </c>
      <c r="S13" s="115"/>
      <c r="T13" s="124">
        <f>+'1B Pokazatelji'!$E$33</f>
        <v>0</v>
      </c>
      <c r="U13" s="124">
        <f>+'1B Pokazatelji'!$E$17</f>
        <v>0</v>
      </c>
      <c r="V13" s="267">
        <f>+'1B Pokazatelji'!$E$21</f>
        <v>0</v>
      </c>
      <c r="W13" s="142"/>
      <c r="X13" s="68"/>
      <c r="Y13" s="149"/>
      <c r="Z13" s="115"/>
      <c r="AA13" s="149"/>
      <c r="AB13" s="115"/>
      <c r="AC13" s="149"/>
      <c r="AD13" s="115"/>
      <c r="AE13" s="115"/>
      <c r="AF13" s="149"/>
      <c r="AG13" s="123"/>
      <c r="AH13" s="115"/>
      <c r="AI13" s="115"/>
      <c r="AJ13" s="115"/>
      <c r="AK13" s="149"/>
      <c r="AL13" s="149"/>
      <c r="AM13" s="188"/>
      <c r="AN13" s="142"/>
      <c r="AO13" s="68"/>
      <c r="AP13" s="149"/>
      <c r="AQ13" s="115"/>
      <c r="AR13" s="149"/>
      <c r="AS13" s="115"/>
      <c r="AT13" s="149"/>
      <c r="AU13" s="115"/>
      <c r="AV13" s="115"/>
      <c r="AW13" s="149"/>
      <c r="AX13" s="123"/>
      <c r="AY13" s="115"/>
      <c r="AZ13" s="115"/>
      <c r="BA13" s="115"/>
      <c r="BB13" s="149"/>
      <c r="BC13" s="149"/>
      <c r="BD13" s="188"/>
      <c r="BE13" s="145"/>
    </row>
    <row r="14" spans="1:58" s="112" customFormat="1" ht="12.6" x14ac:dyDescent="0.3">
      <c r="A14" s="113">
        <v>8</v>
      </c>
      <c r="B14" s="114" t="s">
        <v>96</v>
      </c>
      <c r="C14" s="68"/>
      <c r="D14" s="68"/>
      <c r="E14" s="68"/>
      <c r="F14" s="68"/>
      <c r="G14" s="140"/>
      <c r="H14" s="137">
        <f>+'1B Pokazatelji'!$E$5</f>
        <v>0</v>
      </c>
      <c r="I14" s="115" t="s">
        <v>45</v>
      </c>
      <c r="J14" s="149" t="s">
        <v>45</v>
      </c>
      <c r="K14" s="115" t="s">
        <v>45</v>
      </c>
      <c r="L14" s="124">
        <f>+'1B Pokazatelji'!$E$9</f>
        <v>0</v>
      </c>
      <c r="M14" s="115" t="s">
        <v>45</v>
      </c>
      <c r="N14" s="115" t="s">
        <v>45</v>
      </c>
      <c r="O14" s="124">
        <f>+'1B Pokazatelji'!$E$13</f>
        <v>0</v>
      </c>
      <c r="P14" s="124">
        <f>+'1B Pokazatelji'!$E$29</f>
        <v>0</v>
      </c>
      <c r="Q14" s="115"/>
      <c r="R14" s="183">
        <f>+'1B Pokazatelji'!$E$41</f>
        <v>0</v>
      </c>
      <c r="S14" s="115"/>
      <c r="T14" s="124">
        <f>+'1B Pokazatelji'!$E$33</f>
        <v>0</v>
      </c>
      <c r="U14" s="124">
        <f>+'1B Pokazatelji'!$E$17</f>
        <v>0</v>
      </c>
      <c r="V14" s="267">
        <f>+'1B Pokazatelji'!$E$21</f>
        <v>0</v>
      </c>
      <c r="W14" s="142"/>
      <c r="X14" s="68"/>
      <c r="Y14" s="149"/>
      <c r="Z14" s="115"/>
      <c r="AA14" s="149"/>
      <c r="AB14" s="115"/>
      <c r="AC14" s="149"/>
      <c r="AD14" s="115"/>
      <c r="AE14" s="115"/>
      <c r="AF14" s="149"/>
      <c r="AG14" s="123"/>
      <c r="AH14" s="115"/>
      <c r="AI14" s="115"/>
      <c r="AJ14" s="115"/>
      <c r="AK14" s="149"/>
      <c r="AL14" s="149"/>
      <c r="AM14" s="188"/>
      <c r="AN14" s="142"/>
      <c r="AO14" s="68"/>
      <c r="AP14" s="149"/>
      <c r="AQ14" s="115"/>
      <c r="AR14" s="149"/>
      <c r="AS14" s="115"/>
      <c r="AT14" s="149"/>
      <c r="AU14" s="115"/>
      <c r="AV14" s="115"/>
      <c r="AW14" s="149"/>
      <c r="AX14" s="123"/>
      <c r="AY14" s="115"/>
      <c r="AZ14" s="115"/>
      <c r="BA14" s="115"/>
      <c r="BB14" s="149"/>
      <c r="BC14" s="149"/>
      <c r="BD14" s="188"/>
      <c r="BE14" s="145"/>
    </row>
    <row r="15" spans="1:58" s="112" customFormat="1" ht="12.6" x14ac:dyDescent="0.3">
      <c r="A15" s="113">
        <v>9</v>
      </c>
      <c r="B15" s="114" t="s">
        <v>94</v>
      </c>
      <c r="C15" s="68"/>
      <c r="D15" s="68"/>
      <c r="E15" s="68"/>
      <c r="F15" s="68"/>
      <c r="G15" s="140"/>
      <c r="H15" s="137">
        <f>+'1B Pokazatelji'!$E$5</f>
        <v>0</v>
      </c>
      <c r="I15" s="115"/>
      <c r="J15" s="149"/>
      <c r="K15" s="115"/>
      <c r="L15" s="124">
        <f>+'1B Pokazatelji'!$E$9</f>
        <v>0</v>
      </c>
      <c r="M15" s="115"/>
      <c r="N15" s="115"/>
      <c r="O15" s="124">
        <f>+'1B Pokazatelji'!$E$13</f>
        <v>0</v>
      </c>
      <c r="P15" s="124">
        <f>+'1B Pokazatelji'!$E$29</f>
        <v>0</v>
      </c>
      <c r="Q15" s="115"/>
      <c r="R15" s="183">
        <f>+'1B Pokazatelji'!$E$41</f>
        <v>0</v>
      </c>
      <c r="S15" s="115"/>
      <c r="T15" s="124">
        <f>+'1B Pokazatelji'!$E$33</f>
        <v>0</v>
      </c>
      <c r="U15" s="124">
        <f>+'1B Pokazatelji'!$E$17</f>
        <v>0</v>
      </c>
      <c r="V15" s="267">
        <f>+'1B Pokazatelji'!$E$21</f>
        <v>0</v>
      </c>
      <c r="W15" s="142"/>
      <c r="X15" s="68"/>
      <c r="Y15" s="149"/>
      <c r="Z15" s="115"/>
      <c r="AA15" s="149"/>
      <c r="AB15" s="115"/>
      <c r="AC15" s="149"/>
      <c r="AD15" s="115"/>
      <c r="AE15" s="115"/>
      <c r="AF15" s="149"/>
      <c r="AG15" s="123"/>
      <c r="AH15" s="115"/>
      <c r="AI15" s="115"/>
      <c r="AJ15" s="115"/>
      <c r="AK15" s="149"/>
      <c r="AL15" s="149"/>
      <c r="AM15" s="188"/>
      <c r="AN15" s="142"/>
      <c r="AO15" s="68"/>
      <c r="AP15" s="149"/>
      <c r="AQ15" s="115"/>
      <c r="AR15" s="149"/>
      <c r="AS15" s="115"/>
      <c r="AT15" s="149"/>
      <c r="AU15" s="115"/>
      <c r="AV15" s="115"/>
      <c r="AW15" s="149"/>
      <c r="AX15" s="123"/>
      <c r="AY15" s="115"/>
      <c r="AZ15" s="115"/>
      <c r="BA15" s="115"/>
      <c r="BB15" s="149"/>
      <c r="BC15" s="149"/>
      <c r="BD15" s="188"/>
      <c r="BE15" s="145"/>
    </row>
    <row r="16" spans="1:58" s="112" customFormat="1" ht="12.6" x14ac:dyDescent="0.3">
      <c r="A16" s="117">
        <v>10</v>
      </c>
      <c r="B16" s="118" t="s">
        <v>97</v>
      </c>
      <c r="C16" s="69"/>
      <c r="D16" s="69"/>
      <c r="E16" s="69"/>
      <c r="F16" s="69"/>
      <c r="G16" s="141"/>
      <c r="H16" s="137">
        <f>+'1B Pokazatelji'!$E$5</f>
        <v>0</v>
      </c>
      <c r="I16" s="119"/>
      <c r="J16" s="150"/>
      <c r="K16" s="119"/>
      <c r="L16" s="124">
        <f>+'1B Pokazatelji'!$E$9</f>
        <v>0</v>
      </c>
      <c r="M16" s="119"/>
      <c r="N16" s="119"/>
      <c r="O16" s="124">
        <f>+'1B Pokazatelji'!$E$13</f>
        <v>0</v>
      </c>
      <c r="P16" s="124">
        <f>+'1B Pokazatelji'!$E$29</f>
        <v>0</v>
      </c>
      <c r="Q16" s="119"/>
      <c r="R16" s="183">
        <f>+'1B Pokazatelji'!$E$41</f>
        <v>0</v>
      </c>
      <c r="S16" s="119"/>
      <c r="T16" s="124">
        <f>+'1B Pokazatelji'!$E$33</f>
        <v>0</v>
      </c>
      <c r="U16" s="124">
        <f>+'1B Pokazatelji'!$E$17</f>
        <v>0</v>
      </c>
      <c r="V16" s="267">
        <f>+'1B Pokazatelji'!$E$21</f>
        <v>0</v>
      </c>
      <c r="W16" s="143"/>
      <c r="X16" s="69"/>
      <c r="Y16" s="150"/>
      <c r="Z16" s="119"/>
      <c r="AA16" s="150"/>
      <c r="AB16" s="119"/>
      <c r="AC16" s="150"/>
      <c r="AD16" s="119"/>
      <c r="AE16" s="119"/>
      <c r="AF16" s="150"/>
      <c r="AG16" s="123"/>
      <c r="AH16" s="119"/>
      <c r="AI16" s="119"/>
      <c r="AJ16" s="119"/>
      <c r="AK16" s="150"/>
      <c r="AL16" s="150"/>
      <c r="AM16" s="189"/>
      <c r="AN16" s="143"/>
      <c r="AO16" s="69"/>
      <c r="AP16" s="150"/>
      <c r="AQ16" s="119"/>
      <c r="AR16" s="150"/>
      <c r="AS16" s="119"/>
      <c r="AT16" s="150"/>
      <c r="AU16" s="119"/>
      <c r="AV16" s="119"/>
      <c r="AW16" s="150"/>
      <c r="AX16" s="123"/>
      <c r="AY16" s="119"/>
      <c r="AZ16" s="119"/>
      <c r="BA16" s="119"/>
      <c r="BB16" s="150"/>
      <c r="BC16" s="150"/>
      <c r="BD16" s="189"/>
      <c r="BE16" s="146"/>
    </row>
    <row r="17" spans="1:29" x14ac:dyDescent="0.25">
      <c r="A17" s="33"/>
      <c r="L17" s="37"/>
    </row>
    <row r="18" spans="1:29" x14ac:dyDescent="0.25">
      <c r="L18" s="38"/>
      <c r="AC18" s="243"/>
    </row>
    <row r="19" spans="1:29" x14ac:dyDescent="0.25">
      <c r="L19" s="38"/>
    </row>
    <row r="20" spans="1:29" x14ac:dyDescent="0.25">
      <c r="L20" s="38"/>
    </row>
    <row r="21" spans="1:29" x14ac:dyDescent="0.25">
      <c r="L21" s="38"/>
    </row>
    <row r="22" spans="1:29" x14ac:dyDescent="0.25">
      <c r="L22" s="37"/>
    </row>
    <row r="23" spans="1:29" x14ac:dyDescent="0.25">
      <c r="L23" s="37"/>
    </row>
    <row r="24" spans="1:29" x14ac:dyDescent="0.25">
      <c r="L24" s="37"/>
    </row>
    <row r="25" spans="1:29" x14ac:dyDescent="0.25">
      <c r="L25" s="37"/>
    </row>
    <row r="26" spans="1:29" x14ac:dyDescent="0.25">
      <c r="L26" s="39"/>
    </row>
  </sheetData>
  <sheetProtection algorithmName="SHA-512" hashValue="7HtTxqTkSsuPPvmGuw1eM+hswfpDiPoWogKC/YSn8fQRjCpUAQRv0JWtaVs5VeXTKhXGnfNdo0YsQZZShDw8Ig==" saltValue="Q9fVaH2NZI1R84ESZWD78Q==" spinCount="100000" sheet="1" objects="1" scenarios="1"/>
  <protectedRanges>
    <protectedRange password="8BDF" sqref="B6:BE6" name="BereichT1A"/>
  </protectedRanges>
  <mergeCells count="3">
    <mergeCell ref="H4:U4"/>
    <mergeCell ref="W4:AL4"/>
    <mergeCell ref="AN4:BD4"/>
  </mergeCells>
  <phoneticPr fontId="37" type="noConversion"/>
  <conditionalFormatting sqref="T7:T16 V7:V16">
    <cfRule type="expression" dxfId="11" priority="57">
      <formula>IF(T$3=13,T7)</formula>
    </cfRule>
    <cfRule type="expression" dxfId="10" priority="58">
      <formula>IF(T$3=10,T7)</formula>
    </cfRule>
    <cfRule type="expression" dxfId="9" priority="59">
      <formula>IF(T$3=9,T7)</formula>
    </cfRule>
    <cfRule type="expression" dxfId="8" priority="60">
      <formula>IF(T$3=8,T7)</formula>
    </cfRule>
  </conditionalFormatting>
  <conditionalFormatting sqref="R7:R16">
    <cfRule type="expression" dxfId="7" priority="53">
      <formula>IF(R$3=13,R7)</formula>
    </cfRule>
    <cfRule type="expression" dxfId="6" priority="54">
      <formula>IF(R$3=10,R7)</formula>
    </cfRule>
    <cfRule type="expression" dxfId="5" priority="55">
      <formula>IF(R$3=9,R7)</formula>
    </cfRule>
    <cfRule type="expression" dxfId="4" priority="56">
      <formula>IF(R$3=8,R7)</formula>
    </cfRule>
  </conditionalFormatting>
  <conditionalFormatting sqref="U7:U16">
    <cfRule type="expression" dxfId="3" priority="1">
      <formula>IF(U$3=13,U7)</formula>
    </cfRule>
    <cfRule type="expression" dxfId="2" priority="2">
      <formula>IF(U$3=10,U7)</formula>
    </cfRule>
    <cfRule type="expression" dxfId="1" priority="3">
      <formula>IF(U$3=9,U7)</formula>
    </cfRule>
    <cfRule type="expression" dxfId="0" priority="4">
      <formula>IF(U$3=8,U7)</formula>
    </cfRule>
  </conditionalFormatting>
  <dataValidations count="12">
    <dataValidation type="list" allowBlank="1" showInputMessage="1" showErrorMessage="1" sqref="H3 R3:V3 O3 L3" xr:uid="{00000000-0002-0000-0600-000000000000}">
      <formula1>$H$1:$AL$1</formula1>
    </dataValidation>
    <dataValidation type="decimal" errorStyle="warning" operator="greaterThanOrEqual" allowBlank="1" showInputMessage="1" showErrorMessage="1" errorTitle="UPOZORENJE" error="Potrebno je razmotriti prekoračenje regulatornih vrijednosti _x000a_likvidnosnih zahtjeva (LCR manji od 100%)_x000a_" sqref="AX7:AX16" xr:uid="{055A1007-B870-474F-A9F2-174FD045BDD0}">
      <formula1>100</formula1>
    </dataValidation>
    <dataValidation type="decimal" operator="greaterThanOrEqual" allowBlank="1" showInputMessage="1" showErrorMessage="1" errorTitle="UPOZORENJE" error="Vrijednost je manja od regulatornog minimuma od 100 %!" sqref="AG7" xr:uid="{D54B674E-4965-46CB-BFF8-5A148B75B9F0}">
      <formula1>AG3</formula1>
    </dataValidation>
    <dataValidation type="decimal" operator="greaterThanOrEqual" allowBlank="1" showInputMessage="1" showErrorMessage="1" errorTitle="UPOZORENJE" error="Vrijednost je manja od regulatornog minimuma od 100 %!" sqref="AG8" xr:uid="{93E9EA4B-1D8E-4312-AB5E-F5A5EE0ED559}">
      <formula1>AG3</formula1>
    </dataValidation>
    <dataValidation type="decimal" operator="greaterThanOrEqual" allowBlank="1" showInputMessage="1" showErrorMessage="1" errorTitle="UPOZORENJE" error="Vrijednost je manja od regulatornog minimuma od 100 %!" sqref="AG9" xr:uid="{9F548DAC-F620-468F-8004-4E19733A6B28}">
      <formula1>AG3</formula1>
    </dataValidation>
    <dataValidation type="decimal" operator="greaterThanOrEqual" allowBlank="1" showInputMessage="1" showErrorMessage="1" errorTitle="UPOZORENJE" error="Vrijednost je manja od regulatornog minimuma od 100 %!" sqref="AG10" xr:uid="{923436C2-E86E-408F-B844-87ABC7C04BB8}">
      <formula1>AG3</formula1>
    </dataValidation>
    <dataValidation type="decimal" operator="greaterThanOrEqual" allowBlank="1" showInputMessage="1" showErrorMessage="1" errorTitle="UPOZORENJE" error="Vrijednost je manja od regulatornog minimuma od 100 %!" sqref="AG11" xr:uid="{05061463-DEB7-4E7D-A538-FC7B298F4A2B}">
      <formula1>AG3</formula1>
    </dataValidation>
    <dataValidation type="decimal" operator="greaterThanOrEqual" allowBlank="1" showInputMessage="1" showErrorMessage="1" errorTitle="UPOZORENJE" error="Vrijednost je manja od regulatornog minimuma od 100 %!" sqref="AG12" xr:uid="{CE4531E5-19A8-480B-B3B3-92DFEA7A14B6}">
      <formula1>AG3</formula1>
    </dataValidation>
    <dataValidation type="decimal" operator="greaterThanOrEqual" allowBlank="1" showInputMessage="1" showErrorMessage="1" errorTitle="UPOZORENJE" error="Vrijednost je manja od regulatornog minimuma od 100 %!" sqref="AG13" xr:uid="{8EAE6AB0-7316-4150-B2EB-3AC0F08AE749}">
      <formula1>AG3</formula1>
    </dataValidation>
    <dataValidation type="decimal" operator="greaterThanOrEqual" allowBlank="1" showInputMessage="1" showErrorMessage="1" errorTitle="UPOZORENJE" error="Vrijednost je manja od regulatornog minimuma od 100 %!" sqref="AG14" xr:uid="{75C05722-D7D0-4B1A-B73E-5672C3F5B570}">
      <formula1>AG3</formula1>
    </dataValidation>
    <dataValidation type="decimal" operator="greaterThanOrEqual" allowBlank="1" showInputMessage="1" showErrorMessage="1" errorTitle="UPOZORENJE" error="Vrijednost je manja od regulatornog minimuma od 100 %!" sqref="AG15" xr:uid="{E5ABB1DF-FB0E-4D60-8AEB-9898DC8A0CF1}">
      <formula1>AG3</formula1>
    </dataValidation>
    <dataValidation type="decimal" operator="greaterThanOrEqual" allowBlank="1" showInputMessage="1" showErrorMessage="1" errorTitle="UPOZORENJE" error="Vrijednost je manja od regulatornog minimuma od 100 %!" sqref="AG16" xr:uid="{C0DE4825-D222-41BE-BE5A-E8E432B59B86}">
      <formula1>AG3</formula1>
    </dataValidation>
  </dataValidations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Header>&amp;R&amp;A</oddHeader>
  </headerFooter>
  <colBreaks count="1" manualBreakCount="1">
    <brk id="22" max="1048575" man="1"/>
  </colBreaks>
  <ignoredErrors>
    <ignoredError sqref="B6:U6 V6:BE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600-000001000000}">
          <x14:formula1>
            <xm:f>Adm!$D$46:$D$48</xm:f>
          </x14:formula1>
          <xm:sqref>D7:D16</xm:sqref>
        </x14:dataValidation>
        <x14:dataValidation type="list" allowBlank="1" showInputMessage="1" showErrorMessage="1" xr:uid="{00000000-0002-0000-0600-000002000000}">
          <x14:formula1>
            <xm:f>Adm!$E$46:$E$48</xm:f>
          </x14:formula1>
          <xm:sqref>F7:F16</xm:sqref>
        </x14:dataValidation>
        <x14:dataValidation type="list" allowBlank="1" showInputMessage="1" showErrorMessage="1" xr:uid="{00000000-0002-0000-0600-000003000000}">
          <x14:formula1>
            <xm:f>Adm!$F$46:$F$48</xm:f>
          </x14:formula1>
          <xm:sqref>G7:G16</xm:sqref>
        </x14:dataValidation>
        <x14:dataValidation type="decimal" operator="lessThan" allowBlank="1" showInputMessage="1" showErrorMessage="1" errorTitle="UPOZORENJE" error="Vrijednost mora biti manja od SREP stope!" xr:uid="{5F56B162-2341-4686-B25E-91ECD7AF3C90}">
          <x14:formula1>
            <xm:f>'0 Naslovnica'!E8</xm:f>
          </x14:formula1>
          <xm:sqref>AT7:AT16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AC20"/>
  <sheetViews>
    <sheetView showGridLines="0" zoomScale="90" zoomScaleNormal="90" workbookViewId="0">
      <pane xSplit="4" ySplit="5" topLeftCell="E6" activePane="bottomRight" state="frozen"/>
      <selection activeCell="E35" sqref="E35"/>
      <selection pane="topRight" activeCell="E35" sqref="E35"/>
      <selection pane="bottomLeft" activeCell="E35" sqref="E35"/>
      <selection pane="bottomRight" activeCell="I17" sqref="I17"/>
    </sheetView>
  </sheetViews>
  <sheetFormatPr defaultColWidth="8.88671875" defaultRowHeight="13.8" x14ac:dyDescent="0.25"/>
  <cols>
    <col min="1" max="1" width="4" style="18" bestFit="1" customWidth="1"/>
    <col min="2" max="2" width="14.109375" style="20" customWidth="1"/>
    <col min="3" max="3" width="10.5546875" style="20" customWidth="1"/>
    <col min="4" max="4" width="22.33203125" style="40" customWidth="1"/>
    <col min="5" max="5" width="23.88671875" style="40" customWidth="1"/>
    <col min="6" max="6" width="21.33203125" style="40" customWidth="1"/>
    <col min="7" max="7" width="12.109375" style="19" customWidth="1"/>
    <col min="8" max="8" width="16.33203125" style="19" customWidth="1"/>
    <col min="9" max="9" width="11.33203125" style="19" customWidth="1"/>
    <col min="10" max="10" width="17.33203125" style="20" customWidth="1"/>
    <col min="11" max="11" width="17.88671875" style="20" customWidth="1"/>
    <col min="12" max="12" width="11.33203125" style="20" customWidth="1"/>
    <col min="13" max="13" width="12.33203125" style="20" customWidth="1"/>
    <col min="14" max="14" width="15.33203125" style="20" customWidth="1"/>
    <col min="15" max="15" width="11.33203125" style="20" bestFit="1" customWidth="1"/>
    <col min="16" max="16" width="15.33203125" style="20" bestFit="1" customWidth="1"/>
    <col min="17" max="17" width="16.33203125" style="20" bestFit="1" customWidth="1"/>
    <col min="18" max="18" width="16" style="20" bestFit="1" customWidth="1"/>
    <col min="19" max="19" width="12.109375" style="20" bestFit="1" customWidth="1"/>
    <col min="20" max="20" width="17.6640625" style="20" bestFit="1" customWidth="1"/>
    <col min="21" max="21" width="11.33203125" style="20" bestFit="1" customWidth="1"/>
    <col min="22" max="22" width="17.6640625" style="20" bestFit="1" customWidth="1"/>
    <col min="23" max="23" width="20.6640625" style="20" customWidth="1"/>
    <col min="24" max="24" width="16.33203125" style="20" customWidth="1"/>
    <col min="25" max="25" width="11.6640625" style="20" customWidth="1"/>
    <col min="26" max="27" width="10.6640625" style="20" bestFit="1" customWidth="1"/>
    <col min="28" max="28" width="82.5546875" style="22" customWidth="1"/>
    <col min="29" max="16384" width="8.88671875" style="20"/>
  </cols>
  <sheetData>
    <row r="1" spans="1:29" x14ac:dyDescent="0.25">
      <c r="A1" s="15"/>
      <c r="B1" s="15"/>
      <c r="C1" s="15"/>
      <c r="D1" s="15"/>
      <c r="E1" s="15"/>
    </row>
    <row r="2" spans="1:29" ht="16.2" x14ac:dyDescent="0.3">
      <c r="A2" s="62"/>
      <c r="B2" s="46"/>
      <c r="C2" s="46"/>
      <c r="D2" s="46"/>
      <c r="E2" s="46"/>
      <c r="F2" s="46"/>
      <c r="G2" s="53"/>
      <c r="H2" s="53"/>
      <c r="I2" s="53"/>
      <c r="J2" s="46"/>
      <c r="K2" s="46"/>
      <c r="L2" s="52" t="s">
        <v>131</v>
      </c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133"/>
    </row>
    <row r="3" spans="1:29" ht="31.95" customHeight="1" x14ac:dyDescent="0.25">
      <c r="A3" s="36"/>
      <c r="B3" s="284" t="s">
        <v>407</v>
      </c>
      <c r="C3" s="284" t="s">
        <v>228</v>
      </c>
      <c r="D3" s="284" t="s">
        <v>229</v>
      </c>
      <c r="E3" s="284" t="s">
        <v>230</v>
      </c>
      <c r="F3" s="284" t="s">
        <v>231</v>
      </c>
      <c r="G3" s="284" t="s">
        <v>445</v>
      </c>
      <c r="H3" s="284" t="s">
        <v>269</v>
      </c>
      <c r="I3" s="284" t="s">
        <v>25</v>
      </c>
      <c r="J3" s="284" t="s">
        <v>448</v>
      </c>
      <c r="K3" s="284" t="s">
        <v>400</v>
      </c>
      <c r="L3" s="284" t="s">
        <v>437</v>
      </c>
      <c r="M3" s="288" t="s">
        <v>458</v>
      </c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48"/>
    </row>
    <row r="4" spans="1:29" s="61" customFormat="1" ht="102.75" customHeight="1" thickBot="1" x14ac:dyDescent="0.3">
      <c r="A4" s="249"/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165" t="s">
        <v>398</v>
      </c>
      <c r="N4" s="153" t="s">
        <v>438</v>
      </c>
      <c r="O4" s="153" t="s">
        <v>397</v>
      </c>
      <c r="P4" s="153" t="s">
        <v>439</v>
      </c>
      <c r="Q4" s="153" t="s">
        <v>399</v>
      </c>
      <c r="R4" s="153" t="s">
        <v>432</v>
      </c>
      <c r="S4" s="153" t="s">
        <v>433</v>
      </c>
      <c r="T4" s="153" t="s">
        <v>402</v>
      </c>
      <c r="U4" s="153" t="s">
        <v>403</v>
      </c>
      <c r="V4" s="153" t="s">
        <v>440</v>
      </c>
      <c r="W4" s="153" t="s">
        <v>442</v>
      </c>
      <c r="X4" s="158" t="s">
        <v>443</v>
      </c>
      <c r="Y4" s="158" t="s">
        <v>401</v>
      </c>
      <c r="Z4" s="158" t="s">
        <v>459</v>
      </c>
      <c r="AA4" s="159" t="s">
        <v>460</v>
      </c>
      <c r="AB4" s="242" t="s">
        <v>51</v>
      </c>
    </row>
    <row r="5" spans="1:29" s="34" customFormat="1" ht="13.2" thickBot="1" x14ac:dyDescent="0.25">
      <c r="A5" s="65"/>
      <c r="B5" s="162" t="s">
        <v>273</v>
      </c>
      <c r="C5" s="156" t="s">
        <v>274</v>
      </c>
      <c r="D5" s="156" t="s">
        <v>275</v>
      </c>
      <c r="E5" s="156" t="s">
        <v>276</v>
      </c>
      <c r="F5" s="156" t="s">
        <v>277</v>
      </c>
      <c r="G5" s="247" t="s">
        <v>278</v>
      </c>
      <c r="H5" s="156" t="s">
        <v>279</v>
      </c>
      <c r="I5" s="247" t="s">
        <v>280</v>
      </c>
      <c r="J5" s="247" t="s">
        <v>281</v>
      </c>
      <c r="K5" s="247" t="s">
        <v>313</v>
      </c>
      <c r="L5" s="171" t="s">
        <v>314</v>
      </c>
      <c r="M5" s="172" t="s">
        <v>315</v>
      </c>
      <c r="N5" s="156" t="s">
        <v>316</v>
      </c>
      <c r="O5" s="156" t="s">
        <v>317</v>
      </c>
      <c r="P5" s="156" t="s">
        <v>318</v>
      </c>
      <c r="Q5" s="156" t="s">
        <v>319</v>
      </c>
      <c r="R5" s="156" t="s">
        <v>320</v>
      </c>
      <c r="S5" s="156" t="s">
        <v>321</v>
      </c>
      <c r="T5" s="156" t="s">
        <v>282</v>
      </c>
      <c r="U5" s="156" t="s">
        <v>322</v>
      </c>
      <c r="V5" s="156" t="s">
        <v>323</v>
      </c>
      <c r="W5" s="156" t="s">
        <v>324</v>
      </c>
      <c r="X5" s="156" t="s">
        <v>325</v>
      </c>
      <c r="Y5" s="156" t="s">
        <v>326</v>
      </c>
      <c r="Z5" s="156" t="s">
        <v>327</v>
      </c>
      <c r="AA5" s="163" t="s">
        <v>328</v>
      </c>
      <c r="AB5" s="270" t="s">
        <v>329</v>
      </c>
      <c r="AC5" s="35"/>
    </row>
    <row r="6" spans="1:29" s="125" customFormat="1" ht="47.25" customHeight="1" x14ac:dyDescent="0.3">
      <c r="A6" s="129">
        <v>1</v>
      </c>
      <c r="B6" s="166" t="s">
        <v>87</v>
      </c>
      <c r="C6" s="167"/>
      <c r="D6" s="168" t="str">
        <f>IFERROR(IF(VLOOKUP(C6,'4 Mjere oporavka'!$B$6:$E$35,2,FALSE)=0, "Popunite u radnom listu 4_opcije oporavka", VLOOKUP(C6,'4 Mjere oporavka'!$B$6:$E$35,2,FALSE)),"")</f>
        <v/>
      </c>
      <c r="E6" s="168" t="str">
        <f>IFERROR(IF(VLOOKUP(C6,'4 Mjere oporavka'!$B$6:$E$35,3,FALSE)=0, "Popunite u radnom listu 4_opcije oporavka", VLOOKUP(C6,'4 Mjere oporavka'!$B$6:$E$35,3,FALSE)),"")</f>
        <v/>
      </c>
      <c r="F6" s="168" t="str">
        <f>IFERROR(IF(VLOOKUP(C6,'4 Mjere oporavka'!$B$6:$E$35,4,FALSE)=0, "Popunite u radnom listu 4_opcije oporavka", VLOOKUP(C6,'4 Mjere oporavka'!$B$6:$E$35,4,FALSE)),"")</f>
        <v/>
      </c>
      <c r="G6" s="167"/>
      <c r="H6" s="168" t="str">
        <f>IFERROR(IF(VLOOKUP(C6,'4 Mjere oporavka'!$B$6:$H$35,6,FALSE)=0, "Popunite u radnom listu 4_opcije oporavka", VLOOKUP(C6,'4 Mjere oporavka'!$B$6:$H$35,6,FALSE)),"")</f>
        <v/>
      </c>
      <c r="I6" s="168" t="str">
        <f>IFERROR(IF(VLOOKUP(C6,'4 Mjere oporavka'!$B$6:$H$35,7,FALSE)=0, "Popunite u radnom listu 4_opcije oporavka", VLOOKUP(C6,'4 Mjere oporavka'!$B$6:$H$35,7,FALSE)),"")</f>
        <v/>
      </c>
      <c r="J6" s="169"/>
      <c r="K6" s="168" t="str">
        <f>IFERROR(IF(VLOOKUP(C6,'4 Mjere oporavka'!$B$6:$I$35,8,FALSE)=0, "Popunite u radnom listu 4_opcije oporavka", VLOOKUP(C6,'4 Mjere oporavka'!$B$6:$I$35,8,FALSE)),"")</f>
        <v/>
      </c>
      <c r="L6" s="170"/>
      <c r="M6" s="123"/>
      <c r="N6" s="122"/>
      <c r="O6" s="123"/>
      <c r="P6" s="122"/>
      <c r="Q6" s="123"/>
      <c r="R6" s="122"/>
      <c r="S6" s="122"/>
      <c r="T6" s="123"/>
      <c r="U6" s="123"/>
      <c r="V6" s="122"/>
      <c r="W6" s="122"/>
      <c r="X6" s="122"/>
      <c r="Y6" s="123"/>
      <c r="Z6" s="123"/>
      <c r="AA6" s="123"/>
      <c r="AB6" s="111"/>
    </row>
    <row r="7" spans="1:29" s="125" customFormat="1" x14ac:dyDescent="0.3">
      <c r="A7" s="130">
        <v>2</v>
      </c>
      <c r="B7" s="127" t="s">
        <v>88</v>
      </c>
      <c r="C7" s="75"/>
      <c r="D7" s="92" t="str">
        <f>IFERROR(IF(VLOOKUP(C7,'4 Mjere oporavka'!$B$6:$E$35,2,FALSE)=0, "Popunite u radnom listu 4_opcije oporavka", VLOOKUP(C7,'4 Mjere oporavka'!$B$6:$E$35,2,FALSE)),"")</f>
        <v/>
      </c>
      <c r="E7" s="92" t="str">
        <f>IFERROR(IF(VLOOKUP(C7,'4 Mjere oporavka'!$B$6:$E$35,3,FALSE)=0, "Popunite u radnom listu 4_opcije oporavka", VLOOKUP(C7,'4 Mjere oporavka'!$B$6:$E$35,3,FALSE)),"")</f>
        <v/>
      </c>
      <c r="F7" s="92" t="str">
        <f>IFERROR(IF(VLOOKUP(C7,'4 Mjere oporavka'!$B$6:$E$35,4,FALSE)=0, "Popunite u radnom listu 4_opcije oporavka", VLOOKUP(C7,'4 Mjere oporavka'!$B$6:$E$35,4,FALSE)),"")</f>
        <v/>
      </c>
      <c r="G7" s="75"/>
      <c r="H7" s="168" t="str">
        <f>IFERROR(IF(VLOOKUP(C7,'4 Mjere oporavka'!$B$6:$H$35,6,FALSE)=0, "Popunite u radnom listu 4_opcije oporavka", VLOOKUP(C7,'4 Mjere oporavka'!$B$6:$H$35,6,FALSE)),"")</f>
        <v/>
      </c>
      <c r="I7" s="168" t="str">
        <f>IFERROR(IF(VLOOKUP(C7,'4 Mjere oporavka'!$B$6:$H$35,7,FALSE)=0, "Popunite u radnom listu 4_opcije oporavka", VLOOKUP(C7,'4 Mjere oporavka'!$B$6:$H$35,7,FALSE)),"")</f>
        <v/>
      </c>
      <c r="J7" s="78"/>
      <c r="K7" s="168" t="str">
        <f>IFERROR(IF(VLOOKUP(C7,'4 Mjere oporavka'!$B$6:$I$35,8,FALSE)=0, "Popunite u radnom listu 4_opcije oporavka", VLOOKUP(C7,'4 Mjere oporavka'!$B$6:$I$35,8,FALSE)),"")</f>
        <v/>
      </c>
      <c r="L7" s="107"/>
      <c r="M7" s="149"/>
      <c r="N7" s="115"/>
      <c r="O7" s="149"/>
      <c r="P7" s="115"/>
      <c r="Q7" s="149"/>
      <c r="R7" s="115"/>
      <c r="S7" s="115"/>
      <c r="T7" s="149"/>
      <c r="U7" s="149"/>
      <c r="V7" s="115"/>
      <c r="W7" s="115"/>
      <c r="X7" s="115"/>
      <c r="Y7" s="149"/>
      <c r="Z7" s="149"/>
      <c r="AA7" s="149"/>
      <c r="AB7" s="116"/>
    </row>
    <row r="8" spans="1:29" s="125" customFormat="1" x14ac:dyDescent="0.3">
      <c r="A8" s="130">
        <v>3</v>
      </c>
      <c r="B8" s="127"/>
      <c r="C8" s="75"/>
      <c r="D8" s="92" t="str">
        <f>IFERROR(IF(VLOOKUP(C8,'4 Mjere oporavka'!$B$6:$E$35,2,FALSE)=0, "Popunite u radnom listu 4_opcije oporavka", VLOOKUP(C8,'4 Mjere oporavka'!$B$6:$E$35,2,FALSE)),"")</f>
        <v/>
      </c>
      <c r="E8" s="92" t="str">
        <f>IFERROR(IF(VLOOKUP(C8,'4 Mjere oporavka'!$B$6:$E$35,3,FALSE)=0, "Popunite u radnom listu 4_opcije oporavka", VLOOKUP(C8,'4 Mjere oporavka'!$B$6:$E$35,3,FALSE)),"")</f>
        <v/>
      </c>
      <c r="F8" s="92" t="str">
        <f>IFERROR(IF(VLOOKUP(C8,'4 Mjere oporavka'!$B$6:$E$35,4,FALSE)=0, "Popunite u radnom listu 4_opcije oporavka", VLOOKUP(C8,'4 Mjere oporavka'!$B$6:$E$35,4,FALSE)),"")</f>
        <v/>
      </c>
      <c r="G8" s="75"/>
      <c r="H8" s="168" t="str">
        <f>IFERROR(IF(VLOOKUP(C8,'4 Mjere oporavka'!$B$6:$H$35,6,FALSE)=0, "Popunite u radnom listu 4_opcije oporavka", VLOOKUP(C8,'4 Mjere oporavka'!$B$6:$H$35,6,FALSE)),"")</f>
        <v/>
      </c>
      <c r="I8" s="168" t="str">
        <f>IFERROR(IF(VLOOKUP(C8,'4 Mjere oporavka'!$B$6:$H$35,7,FALSE)=0, "Popunite u radnom listu 4_opcije oporavka", VLOOKUP(C8,'4 Mjere oporavka'!$B$6:$H$35,7,FALSE)),"")</f>
        <v/>
      </c>
      <c r="J8" s="78"/>
      <c r="K8" s="168" t="str">
        <f>IFERROR(IF(VLOOKUP(C8,'4 Mjere oporavka'!$B$6:$I$35,8,FALSE)=0, "Popunite u radnom listu 4_opcije oporavka", VLOOKUP(C8,'4 Mjere oporavka'!$B$6:$I$35,8,FALSE)),"")</f>
        <v/>
      </c>
      <c r="L8" s="107"/>
      <c r="M8" s="149"/>
      <c r="N8" s="115"/>
      <c r="O8" s="149"/>
      <c r="P8" s="115"/>
      <c r="Q8" s="149"/>
      <c r="R8" s="115"/>
      <c r="S8" s="115"/>
      <c r="T8" s="149"/>
      <c r="U8" s="149"/>
      <c r="V8" s="115"/>
      <c r="W8" s="115"/>
      <c r="X8" s="115"/>
      <c r="Y8" s="149"/>
      <c r="Z8" s="149"/>
      <c r="AA8" s="149"/>
      <c r="AB8" s="116"/>
    </row>
    <row r="9" spans="1:29" s="125" customFormat="1" x14ac:dyDescent="0.3">
      <c r="A9" s="130">
        <v>4</v>
      </c>
      <c r="B9" s="127"/>
      <c r="C9" s="75"/>
      <c r="D9" s="92" t="str">
        <f>IFERROR(IF(VLOOKUP(C9,'4 Mjere oporavka'!$B$6:$E$35,2,FALSE)=0, "Popunite u radnom listu 4_opcije oporavka", VLOOKUP(C9,'4 Mjere oporavka'!$B$6:$E$35,2,FALSE)),"")</f>
        <v/>
      </c>
      <c r="E9" s="92" t="str">
        <f>IFERROR(IF(VLOOKUP(C9,'4 Mjere oporavka'!$B$6:$E$35,3,FALSE)=0, "Popunite u radnom listu 4_opcije oporavka", VLOOKUP(C9,'4 Mjere oporavka'!$B$6:$E$35,3,FALSE)),"")</f>
        <v/>
      </c>
      <c r="F9" s="92" t="str">
        <f>IFERROR(IF(VLOOKUP(C9,'4 Mjere oporavka'!$B$6:$E$35,4,FALSE)=0, "Popunite u radnom listu 4_opcije oporavka", VLOOKUP(C9,'4 Mjere oporavka'!$B$6:$E$35,4,FALSE)),"")</f>
        <v/>
      </c>
      <c r="G9" s="75"/>
      <c r="H9" s="168" t="str">
        <f>IFERROR(IF(VLOOKUP(C9,'4 Mjere oporavka'!$B$6:$H$35,6,FALSE)=0, "Popunite u radnom listu 4_opcije oporavka", VLOOKUP(C9,'4 Mjere oporavka'!$B$6:$H$35,6,FALSE)),"")</f>
        <v/>
      </c>
      <c r="I9" s="168" t="str">
        <f>IFERROR(IF(VLOOKUP(C9,'4 Mjere oporavka'!$B$6:$H$35,7,FALSE)=0, "Popunite u radnom listu 4_opcije oporavka", VLOOKUP(C9,'4 Mjere oporavka'!$B$6:$H$35,7,FALSE)),"")</f>
        <v/>
      </c>
      <c r="J9" s="78"/>
      <c r="K9" s="168" t="str">
        <f>IFERROR(IF(VLOOKUP(C9,'4 Mjere oporavka'!$B$6:$I$35,8,FALSE)=0, "Popunite u radnom listu 4_opcije oporavka", VLOOKUP(C9,'4 Mjere oporavka'!$B$6:$I$35,8,FALSE)),"")</f>
        <v/>
      </c>
      <c r="L9" s="107"/>
      <c r="M9" s="149"/>
      <c r="N9" s="115"/>
      <c r="O9" s="149"/>
      <c r="P9" s="115"/>
      <c r="Q9" s="149"/>
      <c r="R9" s="115"/>
      <c r="S9" s="115"/>
      <c r="T9" s="149"/>
      <c r="U9" s="149"/>
      <c r="V9" s="115"/>
      <c r="W9" s="115"/>
      <c r="X9" s="115"/>
      <c r="Y9" s="149"/>
      <c r="Z9" s="149"/>
      <c r="AA9" s="149"/>
      <c r="AB9" s="116"/>
    </row>
    <row r="10" spans="1:29" s="125" customFormat="1" x14ac:dyDescent="0.3">
      <c r="A10" s="130">
        <v>5</v>
      </c>
      <c r="B10" s="127"/>
      <c r="C10" s="75"/>
      <c r="D10" s="92" t="str">
        <f>IFERROR(IF(VLOOKUP(C10,'4 Mjere oporavka'!$B$6:$E$35,2,FALSE)=0, "Popunite u radnom listu 4_opcije oporavka", VLOOKUP(C10,'4 Mjere oporavka'!$B$6:$E$35,2,FALSE)),"")</f>
        <v/>
      </c>
      <c r="E10" s="92" t="str">
        <f>IFERROR(IF(VLOOKUP(C10,'4 Mjere oporavka'!$B$6:$E$35,3,FALSE)=0, "Popunite u radnom listu 4_opcije oporavka", VLOOKUP(C10,'4 Mjere oporavka'!$B$6:$E$35,3,FALSE)),"")</f>
        <v/>
      </c>
      <c r="F10" s="92" t="str">
        <f>IFERROR(IF(VLOOKUP(C10,'4 Mjere oporavka'!$B$6:$E$35,4,FALSE)=0, "Popunite u radnom listu 4_opcije oporavka", VLOOKUP(C10,'4 Mjere oporavka'!$B$6:$E$35,4,FALSE)),"")</f>
        <v/>
      </c>
      <c r="G10" s="75"/>
      <c r="H10" s="168" t="str">
        <f>IFERROR(IF(VLOOKUP(C10,'4 Mjere oporavka'!$B$6:$H$35,6,FALSE)=0, "Popunite u radnom listu 4_opcije oporavka", VLOOKUP(C10,'4 Mjere oporavka'!$B$6:$H$35,6,FALSE)),"")</f>
        <v/>
      </c>
      <c r="I10" s="168" t="str">
        <f>IFERROR(IF(VLOOKUP(C10,'4 Mjere oporavka'!$B$6:$H$35,7,FALSE)=0, "Popunite u radnom listu 4_opcije oporavka", VLOOKUP(C10,'4 Mjere oporavka'!$B$6:$H$35,7,FALSE)),"")</f>
        <v/>
      </c>
      <c r="J10" s="78"/>
      <c r="K10" s="168" t="str">
        <f>IFERROR(IF(VLOOKUP(C10,'4 Mjere oporavka'!$B$6:$I$35,8,FALSE)=0, "Popunite u radnom listu 4_opcije oporavka", VLOOKUP(C10,'4 Mjere oporavka'!$B$6:$I$35,8,FALSE)),"")</f>
        <v/>
      </c>
      <c r="L10" s="107"/>
      <c r="M10" s="149"/>
      <c r="N10" s="115"/>
      <c r="O10" s="149"/>
      <c r="P10" s="115"/>
      <c r="Q10" s="149"/>
      <c r="R10" s="115"/>
      <c r="S10" s="115"/>
      <c r="T10" s="149"/>
      <c r="U10" s="149"/>
      <c r="V10" s="115"/>
      <c r="W10" s="115"/>
      <c r="X10" s="115"/>
      <c r="Y10" s="149"/>
      <c r="Z10" s="149"/>
      <c r="AA10" s="149"/>
      <c r="AB10" s="116"/>
    </row>
    <row r="11" spans="1:29" s="125" customFormat="1" x14ac:dyDescent="0.3">
      <c r="A11" s="130">
        <v>6</v>
      </c>
      <c r="B11" s="127"/>
      <c r="C11" s="75"/>
      <c r="D11" s="92" t="str">
        <f>IFERROR(IF(VLOOKUP(C11,'4 Mjere oporavka'!$B$6:$E$35,2,FALSE)=0, "Popunite u radnom listu 4_opcije oporavka", VLOOKUP(C11,'4 Mjere oporavka'!$B$6:$E$35,2,FALSE)),"")</f>
        <v/>
      </c>
      <c r="E11" s="92" t="str">
        <f>IFERROR(IF(VLOOKUP(C11,'4 Mjere oporavka'!$B$6:$E$35,3,FALSE)=0, "Popunite u radnom listu 4_opcije oporavka", VLOOKUP(C11,'4 Mjere oporavka'!$B$6:$E$35,3,FALSE)),"")</f>
        <v/>
      </c>
      <c r="F11" s="92" t="str">
        <f>IFERROR(IF(VLOOKUP(C11,'4 Mjere oporavka'!$B$6:$E$35,4,FALSE)=0, "Popunite u radnom listu 4_opcije oporavka", VLOOKUP(C11,'4 Mjere oporavka'!$B$6:$E$35,4,FALSE)),"")</f>
        <v/>
      </c>
      <c r="G11" s="75"/>
      <c r="H11" s="168" t="str">
        <f>IFERROR(IF(VLOOKUP(C11,'4 Mjere oporavka'!$B$6:$H$35,6,FALSE)=0, "Popunite u radnom listu 4_opcije oporavka", VLOOKUP(C11,'4 Mjere oporavka'!$B$6:$H$35,6,FALSE)),"")</f>
        <v/>
      </c>
      <c r="I11" s="168" t="str">
        <f>IFERROR(IF(VLOOKUP(C11,'4 Mjere oporavka'!$B$6:$H$35,7,FALSE)=0, "Popunite u radnom listu 4_opcije oporavka", VLOOKUP(C11,'4 Mjere oporavka'!$B$6:$H$35,7,FALSE)),"")</f>
        <v/>
      </c>
      <c r="J11" s="78"/>
      <c r="K11" s="168" t="str">
        <f>IFERROR(IF(VLOOKUP(C11,'4 Mjere oporavka'!$B$6:$I$35,8,FALSE)=0, "Popunite u radnom listu 4_opcije oporavka", VLOOKUP(C11,'4 Mjere oporavka'!$B$6:$I$35,8,FALSE)),"")</f>
        <v/>
      </c>
      <c r="L11" s="107"/>
      <c r="M11" s="149"/>
      <c r="N11" s="115"/>
      <c r="O11" s="149"/>
      <c r="P11" s="115"/>
      <c r="Q11" s="149"/>
      <c r="R11" s="115"/>
      <c r="S11" s="115"/>
      <c r="T11" s="149"/>
      <c r="U11" s="149"/>
      <c r="V11" s="115"/>
      <c r="W11" s="115"/>
      <c r="X11" s="115"/>
      <c r="Y11" s="149"/>
      <c r="Z11" s="149"/>
      <c r="AA11" s="149"/>
      <c r="AB11" s="116"/>
    </row>
    <row r="12" spans="1:29" s="125" customFormat="1" x14ac:dyDescent="0.3">
      <c r="A12" s="130">
        <v>7</v>
      </c>
      <c r="B12" s="127"/>
      <c r="C12" s="75"/>
      <c r="D12" s="92" t="str">
        <f>IFERROR(IF(VLOOKUP(C12,'4 Mjere oporavka'!$B$6:$E$35,2,FALSE)=0, "Popunite u radnom listu 4_opcije oporavka", VLOOKUP(C12,'4 Mjere oporavka'!$B$6:$E$35,2,FALSE)),"")</f>
        <v/>
      </c>
      <c r="E12" s="92" t="str">
        <f>IFERROR(IF(VLOOKUP(C12,'4 Mjere oporavka'!$B$6:$E$35,3,FALSE)=0, "Popunite u radnom listu 4_opcije oporavka", VLOOKUP(C12,'4 Mjere oporavka'!$B$6:$E$35,3,FALSE)),"")</f>
        <v/>
      </c>
      <c r="F12" s="92" t="str">
        <f>IFERROR(IF(VLOOKUP(C12,'4 Mjere oporavka'!$B$6:$E$35,4,FALSE)=0, "Popunite u radnom listu 4_opcije oporavka", VLOOKUP(C12,'4 Mjere oporavka'!$B$6:$E$35,4,FALSE)),"")</f>
        <v/>
      </c>
      <c r="G12" s="75"/>
      <c r="H12" s="168" t="str">
        <f>IFERROR(IF(VLOOKUP(C12,'4 Mjere oporavka'!$B$6:$H$35,6,FALSE)=0, "Popunite u radnom listu 4_opcije oporavka", VLOOKUP(C12,'4 Mjere oporavka'!$B$6:$H$35,6,FALSE)),"")</f>
        <v/>
      </c>
      <c r="I12" s="168" t="str">
        <f>IFERROR(IF(VLOOKUP(C12,'4 Mjere oporavka'!$B$6:$H$35,7,FALSE)=0, "Popunite u radnom listu 4_opcije oporavka", VLOOKUP(C12,'4 Mjere oporavka'!$B$6:$H$35,7,FALSE)),"")</f>
        <v/>
      </c>
      <c r="J12" s="78"/>
      <c r="K12" s="168" t="str">
        <f>IFERROR(IF(VLOOKUP(C12,'4 Mjere oporavka'!$B$6:$I$35,8,FALSE)=0, "Popunite u radnom listu 4_opcije oporavka", VLOOKUP(C12,'4 Mjere oporavka'!$B$6:$I$35,8,FALSE)),"")</f>
        <v/>
      </c>
      <c r="L12" s="107"/>
      <c r="M12" s="149"/>
      <c r="N12" s="115"/>
      <c r="O12" s="149"/>
      <c r="P12" s="115"/>
      <c r="Q12" s="149"/>
      <c r="R12" s="115"/>
      <c r="S12" s="115"/>
      <c r="T12" s="149"/>
      <c r="U12" s="149"/>
      <c r="V12" s="115"/>
      <c r="W12" s="115"/>
      <c r="X12" s="115"/>
      <c r="Y12" s="149"/>
      <c r="Z12" s="149"/>
      <c r="AA12" s="149"/>
      <c r="AB12" s="116"/>
    </row>
    <row r="13" spans="1:29" s="125" customFormat="1" x14ac:dyDescent="0.3">
      <c r="A13" s="130">
        <v>8</v>
      </c>
      <c r="B13" s="127"/>
      <c r="C13" s="75"/>
      <c r="D13" s="92" t="str">
        <f>IFERROR(IF(VLOOKUP(C13,'4 Mjere oporavka'!$B$6:$E$35,2,FALSE)=0, "Popunite u radnom listu 4_opcije oporavka", VLOOKUP(C13,'4 Mjere oporavka'!$B$6:$E$35,2,FALSE)),"")</f>
        <v/>
      </c>
      <c r="E13" s="92" t="str">
        <f>IFERROR(IF(VLOOKUP(C13,'4 Mjere oporavka'!$B$6:$E$35,3,FALSE)=0, "Popunite u radnom listu 4_opcije oporavka", VLOOKUP(C13,'4 Mjere oporavka'!$B$6:$E$35,3,FALSE)),"")</f>
        <v/>
      </c>
      <c r="F13" s="92" t="str">
        <f>IFERROR(IF(VLOOKUP(C13,'4 Mjere oporavka'!$B$6:$E$35,4,FALSE)=0, "Popunite u radnom listu 4_opcije oporavka", VLOOKUP(C13,'4 Mjere oporavka'!$B$6:$E$35,4,FALSE)),"")</f>
        <v/>
      </c>
      <c r="G13" s="75"/>
      <c r="H13" s="168" t="str">
        <f>IFERROR(IF(VLOOKUP(C13,'4 Mjere oporavka'!$B$6:$H$35,6,FALSE)=0, "Popunite u radnom listu 4_opcije oporavka", VLOOKUP(C13,'4 Mjere oporavka'!$B$6:$H$35,6,FALSE)),"")</f>
        <v/>
      </c>
      <c r="I13" s="168" t="str">
        <f>IFERROR(IF(VLOOKUP(C13,'4 Mjere oporavka'!$B$6:$H$35,7,FALSE)=0, "Popunite u radnom listu 4_opcije oporavka", VLOOKUP(C13,'4 Mjere oporavka'!$B$6:$H$35,7,FALSE)),"")</f>
        <v/>
      </c>
      <c r="J13" s="78"/>
      <c r="K13" s="168" t="str">
        <f>IFERROR(IF(VLOOKUP(C13,'4 Mjere oporavka'!$B$6:$I$35,8,FALSE)=0, "Popunite u radnom listu 4_opcije oporavka", VLOOKUP(C13,'4 Mjere oporavka'!$B$6:$I$35,8,FALSE)),"")</f>
        <v/>
      </c>
      <c r="L13" s="107"/>
      <c r="M13" s="149"/>
      <c r="N13" s="115"/>
      <c r="O13" s="149"/>
      <c r="P13" s="115"/>
      <c r="Q13" s="149"/>
      <c r="R13" s="115"/>
      <c r="S13" s="115"/>
      <c r="T13" s="149"/>
      <c r="U13" s="149"/>
      <c r="V13" s="115"/>
      <c r="W13" s="115"/>
      <c r="X13" s="115"/>
      <c r="Y13" s="149"/>
      <c r="Z13" s="149"/>
      <c r="AA13" s="149"/>
      <c r="AB13" s="116"/>
    </row>
    <row r="14" spans="1:29" s="125" customFormat="1" x14ac:dyDescent="0.3">
      <c r="A14" s="130">
        <v>9</v>
      </c>
      <c r="B14" s="127"/>
      <c r="C14" s="75"/>
      <c r="D14" s="92" t="str">
        <f>IFERROR(IF(VLOOKUP(C14,'4 Mjere oporavka'!$B$6:$E$35,2,FALSE)=0, "Popunite u radnom listu 4_opcije oporavka", VLOOKUP(C14,'4 Mjere oporavka'!$B$6:$E$35,2,FALSE)),"")</f>
        <v/>
      </c>
      <c r="E14" s="92" t="str">
        <f>IFERROR(IF(VLOOKUP(C14,'4 Mjere oporavka'!$B$6:$E$35,3,FALSE)=0, "Popunite u radnom listu 4_opcije oporavka", VLOOKUP(C14,'4 Mjere oporavka'!$B$6:$E$35,3,FALSE)),"")</f>
        <v/>
      </c>
      <c r="F14" s="92" t="str">
        <f>IFERROR(IF(VLOOKUP(C14,'4 Mjere oporavka'!$B$6:$E$35,4,FALSE)=0, "Popunite u radnom listu 4_opcije oporavka", VLOOKUP(C14,'4 Mjere oporavka'!$B$6:$E$35,4,FALSE)),"")</f>
        <v/>
      </c>
      <c r="G14" s="75"/>
      <c r="H14" s="168" t="str">
        <f>IFERROR(IF(VLOOKUP(C14,'4 Mjere oporavka'!$B$6:$H$35,6,FALSE)=0, "Popunite u radnom listu 4_opcije oporavka", VLOOKUP(C14,'4 Mjere oporavka'!$B$6:$H$35,6,FALSE)),"")</f>
        <v/>
      </c>
      <c r="I14" s="168" t="str">
        <f>IFERROR(IF(VLOOKUP(C14,'4 Mjere oporavka'!$B$6:$H$35,7,FALSE)=0, "Popunite u radnom listu 4_opcije oporavka", VLOOKUP(C14,'4 Mjere oporavka'!$B$6:$H$35,7,FALSE)),"")</f>
        <v/>
      </c>
      <c r="J14" s="78"/>
      <c r="K14" s="168" t="str">
        <f>IFERROR(IF(VLOOKUP(C14,'4 Mjere oporavka'!$B$6:$I$35,8,FALSE)=0, "Popunite u radnom listu 4_opcije oporavka", VLOOKUP(C14,'4 Mjere oporavka'!$B$6:$I$35,8,FALSE)),"")</f>
        <v/>
      </c>
      <c r="L14" s="107"/>
      <c r="M14" s="149"/>
      <c r="N14" s="115"/>
      <c r="O14" s="149"/>
      <c r="P14" s="115"/>
      <c r="Q14" s="149"/>
      <c r="R14" s="115"/>
      <c r="S14" s="115"/>
      <c r="T14" s="149"/>
      <c r="U14" s="149"/>
      <c r="V14" s="115"/>
      <c r="W14" s="115"/>
      <c r="X14" s="115"/>
      <c r="Y14" s="149"/>
      <c r="Z14" s="149"/>
      <c r="AA14" s="149"/>
      <c r="AB14" s="116"/>
    </row>
    <row r="15" spans="1:29" s="125" customFormat="1" x14ac:dyDescent="0.3">
      <c r="A15" s="130">
        <v>10</v>
      </c>
      <c r="B15" s="127"/>
      <c r="C15" s="75"/>
      <c r="D15" s="92" t="str">
        <f>IFERROR(IF(VLOOKUP(C15,'4 Mjere oporavka'!$B$6:$E$35,2,FALSE)=0, "Popunite u radnom listu 4_opcije oporavka", VLOOKUP(C15,'4 Mjere oporavka'!$B$6:$E$35,2,FALSE)),"")</f>
        <v/>
      </c>
      <c r="E15" s="92" t="str">
        <f>IFERROR(IF(VLOOKUP(C15,'4 Mjere oporavka'!$B$6:$E$35,3,FALSE)=0, "Popunite u radnom listu 4_opcije oporavka", VLOOKUP(C15,'4 Mjere oporavka'!$B$6:$E$35,3,FALSE)),"")</f>
        <v/>
      </c>
      <c r="F15" s="92" t="str">
        <f>IFERROR(IF(VLOOKUP(C15,'4 Mjere oporavka'!$B$6:$E$35,4,FALSE)=0, "Popunite u radnom listu 4_opcije oporavka", VLOOKUP(C15,'4 Mjere oporavka'!$B$6:$E$35,4,FALSE)),"")</f>
        <v/>
      </c>
      <c r="G15" s="75"/>
      <c r="H15" s="168" t="str">
        <f>IFERROR(IF(VLOOKUP(C15,'4 Mjere oporavka'!$B$6:$H$35,6,FALSE)=0, "Popunite u radnom listu 4_opcije oporavka", VLOOKUP(C15,'4 Mjere oporavka'!$B$6:$H$35,6,FALSE)),"")</f>
        <v/>
      </c>
      <c r="I15" s="168" t="str">
        <f>IFERROR(IF(VLOOKUP(C15,'4 Mjere oporavka'!$B$6:$H$35,7,FALSE)=0, "Popunite u radnom listu 4_opcije oporavka", VLOOKUP(C15,'4 Mjere oporavka'!$B$6:$H$35,7,FALSE)),"")</f>
        <v/>
      </c>
      <c r="J15" s="78"/>
      <c r="K15" s="168" t="str">
        <f>IFERROR(IF(VLOOKUP(C15,'4 Mjere oporavka'!$B$6:$I$35,8,FALSE)=0, "Popunite u radnom listu 4_opcije oporavka", VLOOKUP(C15,'4 Mjere oporavka'!$B$6:$I$35,8,FALSE)),"")</f>
        <v/>
      </c>
      <c r="L15" s="107"/>
      <c r="M15" s="150"/>
      <c r="N15" s="119"/>
      <c r="O15" s="150"/>
      <c r="P15" s="119"/>
      <c r="Q15" s="150"/>
      <c r="R15" s="119"/>
      <c r="S15" s="119"/>
      <c r="T15" s="150"/>
      <c r="U15" s="150"/>
      <c r="V15" s="119"/>
      <c r="W15" s="119"/>
      <c r="X15" s="119"/>
      <c r="Y15" s="150"/>
      <c r="Z15" s="150"/>
      <c r="AA15" s="150"/>
      <c r="AB15" s="120"/>
    </row>
    <row r="16" spans="1:29" s="125" customFormat="1" x14ac:dyDescent="0.3">
      <c r="A16" s="130">
        <v>11</v>
      </c>
      <c r="B16" s="127"/>
      <c r="C16" s="75"/>
      <c r="D16" s="92" t="str">
        <f>IFERROR(IF(VLOOKUP(C16,'4 Mjere oporavka'!$B$6:$E$35,2,FALSE)=0, "Popunite u radnom listu 4_opcije oporavka", VLOOKUP(C16,'4 Mjere oporavka'!$B$6:$E$35,2,FALSE)),"")</f>
        <v/>
      </c>
      <c r="E16" s="92" t="str">
        <f>IFERROR(IF(VLOOKUP(C16,'4 Mjere oporavka'!$B$6:$E$35,3,FALSE)=0, "Popunite u radnom listu 4_opcije oporavka", VLOOKUP(C16,'4 Mjere oporavka'!$B$6:$E$35,3,FALSE)),"")</f>
        <v/>
      </c>
      <c r="F16" s="92" t="str">
        <f>IFERROR(IF(VLOOKUP(C16,'4 Mjere oporavka'!$B$6:$E$35,4,FALSE)=0, "Popunite u radnom listu 4_opcije oporavka", VLOOKUP(C16,'4 Mjere oporavka'!$B$6:$E$35,4,FALSE)),"")</f>
        <v/>
      </c>
      <c r="G16" s="75"/>
      <c r="H16" s="168" t="str">
        <f>IFERROR(IF(VLOOKUP(C16,'4 Mjere oporavka'!$B$6:$H$35,6,FALSE)=0, "Popunite u radnom listu 4_opcije oporavka", VLOOKUP(C16,'4 Mjere oporavka'!$B$6:$H$35,6,FALSE)),"")</f>
        <v/>
      </c>
      <c r="I16" s="168" t="str">
        <f>IFERROR(IF(VLOOKUP(C16,'4 Mjere oporavka'!$B$6:$H$35,7,FALSE)=0, "Popunite u radnom listu 4_opcije oporavka", VLOOKUP(C16,'4 Mjere oporavka'!$B$6:$H$35,7,FALSE)),"")</f>
        <v/>
      </c>
      <c r="J16" s="78"/>
      <c r="K16" s="168" t="str">
        <f>IFERROR(IF(VLOOKUP(C16,'4 Mjere oporavka'!$B$6:$I$35,8,FALSE)=0, "Popunite u radnom listu 4_opcije oporavka", VLOOKUP(C16,'4 Mjere oporavka'!$B$6:$I$35,8,FALSE)),"")</f>
        <v/>
      </c>
      <c r="L16" s="107"/>
      <c r="M16" s="150"/>
      <c r="N16" s="119"/>
      <c r="O16" s="150"/>
      <c r="P16" s="119"/>
      <c r="Q16" s="150"/>
      <c r="R16" s="119"/>
      <c r="S16" s="119"/>
      <c r="T16" s="150"/>
      <c r="U16" s="150"/>
      <c r="V16" s="119"/>
      <c r="W16" s="119"/>
      <c r="X16" s="119"/>
      <c r="Y16" s="150"/>
      <c r="Z16" s="150"/>
      <c r="AA16" s="150"/>
      <c r="AB16" s="116"/>
    </row>
    <row r="17" spans="1:28" s="125" customFormat="1" x14ac:dyDescent="0.3">
      <c r="A17" s="130">
        <v>12</v>
      </c>
      <c r="B17" s="127"/>
      <c r="C17" s="75"/>
      <c r="D17" s="92" t="str">
        <f>IFERROR(IF(VLOOKUP(C17,'4 Mjere oporavka'!$B$6:$E$35,2,FALSE)=0, "Popunite u radnom listu 4_opcije oporavka", VLOOKUP(C17,'4 Mjere oporavka'!$B$6:$E$35,2,FALSE)),"")</f>
        <v/>
      </c>
      <c r="E17" s="92" t="str">
        <f>IFERROR(IF(VLOOKUP(C17,'4 Mjere oporavka'!$B$6:$E$35,3,FALSE)=0, "Popunite u radnom listu 4_opcije oporavka", VLOOKUP(C17,'4 Mjere oporavka'!$B$6:$E$35,3,FALSE)),"")</f>
        <v/>
      </c>
      <c r="F17" s="92" t="str">
        <f>IFERROR(IF(VLOOKUP(C17,'4 Mjere oporavka'!$B$6:$E$35,4,FALSE)=0, "Popunite u radnom listu 4_opcije oporavka", VLOOKUP(C17,'4 Mjere oporavka'!$B$6:$E$35,4,FALSE)),"")</f>
        <v/>
      </c>
      <c r="G17" s="75"/>
      <c r="H17" s="168" t="str">
        <f>IFERROR(IF(VLOOKUP(C17,'4 Mjere oporavka'!$B$6:$H$35,6,FALSE)=0, "Popunite u radnom listu 4_opcije oporavka", VLOOKUP(C17,'4 Mjere oporavka'!$B$6:$H$35,6,FALSE)),"")</f>
        <v/>
      </c>
      <c r="I17" s="168" t="str">
        <f>IFERROR(IF(VLOOKUP(C17,'4 Mjere oporavka'!$B$6:$H$35,7,FALSE)=0, "Popunite u radnom listu 4_opcije oporavka", VLOOKUP(C17,'4 Mjere oporavka'!$B$6:$H$35,7,FALSE)),"")</f>
        <v/>
      </c>
      <c r="J17" s="78"/>
      <c r="K17" s="168" t="str">
        <f>IFERROR(IF(VLOOKUP(C17,'4 Mjere oporavka'!$B$6:$I$35,8,FALSE)=0, "Popunite u radnom listu 4_opcije oporavka", VLOOKUP(C17,'4 Mjere oporavka'!$B$6:$I$35,8,FALSE)),"")</f>
        <v/>
      </c>
      <c r="L17" s="107"/>
      <c r="M17" s="150"/>
      <c r="N17" s="119"/>
      <c r="O17" s="150"/>
      <c r="P17" s="119"/>
      <c r="Q17" s="150"/>
      <c r="R17" s="119"/>
      <c r="S17" s="119"/>
      <c r="T17" s="150"/>
      <c r="U17" s="150"/>
      <c r="V17" s="119"/>
      <c r="W17" s="119"/>
      <c r="X17" s="119"/>
      <c r="Y17" s="150"/>
      <c r="Z17" s="150"/>
      <c r="AA17" s="150"/>
      <c r="AB17" s="120"/>
    </row>
    <row r="18" spans="1:28" s="125" customFormat="1" x14ac:dyDescent="0.3">
      <c r="A18" s="130">
        <v>13</v>
      </c>
      <c r="B18" s="127"/>
      <c r="C18" s="75"/>
      <c r="D18" s="92" t="str">
        <f>IFERROR(IF(VLOOKUP(C18,'4 Mjere oporavka'!$B$6:$E$35,2,FALSE)=0, "Popunite u radnom listu 4_opcije oporavka", VLOOKUP(C18,'4 Mjere oporavka'!$B$6:$E$35,2,FALSE)),"")</f>
        <v/>
      </c>
      <c r="E18" s="92" t="str">
        <f>IFERROR(IF(VLOOKUP(C18,'4 Mjere oporavka'!$B$6:$E$35,3,FALSE)=0, "Popunite u radnom listu 4_opcije oporavka", VLOOKUP(C18,'4 Mjere oporavka'!$B$6:$E$35,3,FALSE)),"")</f>
        <v/>
      </c>
      <c r="F18" s="92" t="str">
        <f>IFERROR(IF(VLOOKUP(C18,'4 Mjere oporavka'!$B$6:$E$35,4,FALSE)=0, "Popunite u radnom listu 4_opcije oporavka", VLOOKUP(C18,'4 Mjere oporavka'!$B$6:$E$35,4,FALSE)),"")</f>
        <v/>
      </c>
      <c r="G18" s="75"/>
      <c r="H18" s="168" t="str">
        <f>IFERROR(IF(VLOOKUP(C18,'4 Mjere oporavka'!$B$6:$H$35,6,FALSE)=0, "Popunite u radnom listu 4_opcije oporavka", VLOOKUP(C18,'4 Mjere oporavka'!$B$6:$H$35,6,FALSE)),"")</f>
        <v/>
      </c>
      <c r="I18" s="168" t="str">
        <f>IFERROR(IF(VLOOKUP(C18,'4 Mjere oporavka'!$B$6:$H$35,7,FALSE)=0, "Popunite u radnom listu 4_opcije oporavka", VLOOKUP(C18,'4 Mjere oporavka'!$B$6:$H$35,7,FALSE)),"")</f>
        <v/>
      </c>
      <c r="J18" s="78"/>
      <c r="K18" s="168" t="str">
        <f>IFERROR(IF(VLOOKUP(C18,'4 Mjere oporavka'!$B$6:$I$35,8,FALSE)=0, "Popunite u radnom listu 4_opcije oporavka", VLOOKUP(C18,'4 Mjere oporavka'!$B$6:$I$35,8,FALSE)),"")</f>
        <v/>
      </c>
      <c r="L18" s="107"/>
      <c r="M18" s="150"/>
      <c r="N18" s="119"/>
      <c r="O18" s="150"/>
      <c r="P18" s="119"/>
      <c r="Q18" s="150"/>
      <c r="R18" s="119"/>
      <c r="S18" s="119"/>
      <c r="T18" s="150"/>
      <c r="U18" s="150"/>
      <c r="V18" s="119"/>
      <c r="W18" s="119"/>
      <c r="X18" s="119"/>
      <c r="Y18" s="150"/>
      <c r="Z18" s="150"/>
      <c r="AA18" s="150"/>
      <c r="AB18" s="131"/>
    </row>
    <row r="19" spans="1:28" s="125" customFormat="1" x14ac:dyDescent="0.3">
      <c r="A19" s="130">
        <v>14</v>
      </c>
      <c r="B19" s="127"/>
      <c r="C19" s="75"/>
      <c r="D19" s="92" t="str">
        <f>IFERROR(IF(VLOOKUP(C19,'4 Mjere oporavka'!$B$6:$E$35,2,FALSE)=0, "Popunite u radnom listu 4_opcije oporavka", VLOOKUP(C19,'4 Mjere oporavka'!$B$6:$E$35,2,FALSE)),"")</f>
        <v/>
      </c>
      <c r="E19" s="92" t="str">
        <f>IFERROR(IF(VLOOKUP(C19,'4 Mjere oporavka'!$B$6:$E$35,3,FALSE)=0, "Popunite u radnom listu 4_opcije oporavka", VLOOKUP(C19,'4 Mjere oporavka'!$B$6:$E$35,3,FALSE)),"")</f>
        <v/>
      </c>
      <c r="F19" s="92" t="str">
        <f>IFERROR(IF(VLOOKUP(C19,'4 Mjere oporavka'!$B$6:$E$35,4,FALSE)=0, "Popunite u radnom listu 4_opcije oporavka", VLOOKUP(C19,'4 Mjere oporavka'!$B$6:$E$35,4,FALSE)),"")</f>
        <v/>
      </c>
      <c r="G19" s="75"/>
      <c r="H19" s="168" t="str">
        <f>IFERROR(IF(VLOOKUP(C19,'4 Mjere oporavka'!$B$6:$H$35,6,FALSE)=0, "Popunite u radnom listu 4_opcije oporavka", VLOOKUP(C19,'4 Mjere oporavka'!$B$6:$H$35,6,FALSE)),"")</f>
        <v/>
      </c>
      <c r="I19" s="168" t="str">
        <f>IFERROR(IF(VLOOKUP(C19,'4 Mjere oporavka'!$B$6:$H$35,7,FALSE)=0, "Popunite u radnom listu 4_opcije oporavka", VLOOKUP(C19,'4 Mjere oporavka'!$B$6:$H$35,7,FALSE)),"")</f>
        <v/>
      </c>
      <c r="J19" s="78"/>
      <c r="K19" s="168" t="str">
        <f>IFERROR(IF(VLOOKUP(C19,'4 Mjere oporavka'!$B$6:$I$35,8,FALSE)=0, "Popunite u radnom listu 4_opcije oporavka", VLOOKUP(C19,'4 Mjere oporavka'!$B$6:$I$35,8,FALSE)),"")</f>
        <v/>
      </c>
      <c r="L19" s="107"/>
      <c r="M19" s="150"/>
      <c r="N19" s="119"/>
      <c r="O19" s="150"/>
      <c r="P19" s="119"/>
      <c r="Q19" s="150"/>
      <c r="R19" s="119"/>
      <c r="S19" s="119"/>
      <c r="T19" s="150"/>
      <c r="U19" s="150"/>
      <c r="V19" s="119"/>
      <c r="W19" s="119"/>
      <c r="X19" s="119"/>
      <c r="Y19" s="150"/>
      <c r="Z19" s="150"/>
      <c r="AA19" s="150"/>
      <c r="AB19" s="131"/>
    </row>
    <row r="20" spans="1:28" s="125" customFormat="1" x14ac:dyDescent="0.3">
      <c r="A20" s="130">
        <v>15</v>
      </c>
      <c r="B20" s="128"/>
      <c r="C20" s="94"/>
      <c r="D20" s="93" t="str">
        <f>IFERROR(IF(VLOOKUP(C20,'4 Mjere oporavka'!$B$6:$E$35,2,FALSE)=0, "Popunite u radnom listu 4_opcije oporavka", VLOOKUP(C20,'4 Mjere oporavka'!$B$6:$E$35,2,FALSE)),"")</f>
        <v/>
      </c>
      <c r="E20" s="93" t="str">
        <f>IFERROR(IF(VLOOKUP(C20,'4 Mjere oporavka'!$B$6:$E$35,3,FALSE)=0, "Popunite u radnom listu 4_opcije oporavka", VLOOKUP(C20,'4 Mjere oporavka'!$B$6:$E$35,3,FALSE)),"")</f>
        <v/>
      </c>
      <c r="F20" s="93" t="str">
        <f>IFERROR(IF(VLOOKUP(C20,'4 Mjere oporavka'!$B$6:$E$35,4,FALSE)=0, "Popunite u radnom listu 4_opcije oporavka", VLOOKUP(C20,'4 Mjere oporavka'!$B$6:$E$35,4,FALSE)),"")</f>
        <v/>
      </c>
      <c r="G20" s="94"/>
      <c r="H20" s="168" t="str">
        <f>IFERROR(IF(VLOOKUP(C20,'4 Mjere oporavka'!$B$6:$H$35,6,FALSE)=0, "Popunite u radnom listu 4_opcije oporavka", VLOOKUP(C20,'4 Mjere oporavka'!$B$6:$H$35,6,FALSE)),"")</f>
        <v/>
      </c>
      <c r="I20" s="168" t="str">
        <f>IFERROR(IF(VLOOKUP(C20,'4 Mjere oporavka'!$B$6:$H$35,7,FALSE)=0, "Popunite u radnom listu 4_opcije oporavka", VLOOKUP(C20,'4 Mjere oporavka'!$B$6:$H$35,7,FALSE)),"")</f>
        <v/>
      </c>
      <c r="J20" s="126"/>
      <c r="K20" s="168" t="str">
        <f>IFERROR(IF(VLOOKUP(C20,'4 Mjere oporavka'!$B$6:$I$35,8,FALSE)=0, "Popunite u radnom listu 4_opcije oporavka", VLOOKUP(C20,'4 Mjere oporavka'!$B$6:$I$35,8,FALSE)),"")</f>
        <v/>
      </c>
      <c r="L20" s="109"/>
      <c r="M20" s="150"/>
      <c r="N20" s="119"/>
      <c r="O20" s="150"/>
      <c r="P20" s="119"/>
      <c r="Q20" s="150"/>
      <c r="R20" s="119"/>
      <c r="S20" s="119"/>
      <c r="T20" s="150"/>
      <c r="U20" s="150"/>
      <c r="V20" s="119"/>
      <c r="W20" s="119"/>
      <c r="X20" s="119"/>
      <c r="Y20" s="150"/>
      <c r="Z20" s="150"/>
      <c r="AA20" s="150"/>
      <c r="AB20" s="132"/>
    </row>
  </sheetData>
  <sheetProtection algorithmName="SHA-512" hashValue="yD1//iWlSqdnkWSg+HEL+PcTDRYvAWIWQkFECzgpXRQyyoJZxg8HsUNMvVLjdC/0IYsoB5059PeS2KuWPtgbYg==" saltValue="kByjlhGlZH2J52ZovX/yPA==" spinCount="100000" sheet="1" objects="1" scenarios="1"/>
  <protectedRanges>
    <protectedRange password="8BDF" sqref="B5:AB5" name="BereichT1A"/>
  </protectedRanges>
  <mergeCells count="12">
    <mergeCell ref="L3:L4"/>
    <mergeCell ref="C3:C4"/>
    <mergeCell ref="B3:B4"/>
    <mergeCell ref="M3:AA3"/>
    <mergeCell ref="D3:D4"/>
    <mergeCell ref="E3:E4"/>
    <mergeCell ref="F3:F4"/>
    <mergeCell ref="H3:H4"/>
    <mergeCell ref="G3:G4"/>
    <mergeCell ref="I3:I4"/>
    <mergeCell ref="J3:J4"/>
    <mergeCell ref="K3:K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&amp;R&amp;A</oddHeader>
  </headerFooter>
  <colBreaks count="1" manualBreakCount="1">
    <brk id="14" max="19" man="1"/>
  </colBreaks>
  <ignoredErrors>
    <ignoredError sqref="B5:AA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'5 Scenariji'!$B$7:$B$16</xm:f>
          </x14:formula1>
          <xm:sqref>B6:B20</xm:sqref>
        </x14:dataValidation>
        <x14:dataValidation type="list" allowBlank="1" showInputMessage="1" showErrorMessage="1" xr:uid="{00000000-0002-0000-0700-000001000000}">
          <x14:formula1>
            <xm:f>'4 Mjere oporavka'!$B$6:$B$35</xm:f>
          </x14:formula1>
          <xm:sqref>C6:C20</xm:sqref>
        </x14:dataValidation>
        <x14:dataValidation type="list" allowBlank="1" showInputMessage="1" showErrorMessage="1" xr:uid="{00000000-0002-0000-0700-000003000000}">
          <x14:formula1>
            <xm:f>Adm!$C$17:$C$18</xm:f>
          </x14:formula1>
          <xm:sqref>G6:G20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M48"/>
  <sheetViews>
    <sheetView zoomScale="90" zoomScaleNormal="90" workbookViewId="0">
      <selection activeCell="I4" sqref="I4"/>
    </sheetView>
  </sheetViews>
  <sheetFormatPr defaultColWidth="8.6640625" defaultRowHeight="12" x14ac:dyDescent="0.25"/>
  <cols>
    <col min="1" max="1" width="17.6640625" style="2" customWidth="1"/>
    <col min="2" max="2" width="13.5546875" style="2" customWidth="1"/>
    <col min="3" max="3" width="25.6640625" style="2" customWidth="1"/>
    <col min="4" max="4" width="22.109375" style="2" customWidth="1"/>
    <col min="5" max="5" width="21.33203125" style="2" customWidth="1"/>
    <col min="6" max="6" width="24.44140625" style="2" customWidth="1"/>
    <col min="7" max="7" width="30.33203125" style="2" customWidth="1"/>
    <col min="8" max="8" width="19.88671875" style="2" customWidth="1"/>
    <col min="9" max="9" width="23.109375" style="2" customWidth="1"/>
    <col min="10" max="10" width="17.33203125" style="2" customWidth="1"/>
    <col min="11" max="11" width="20.6640625" style="2" customWidth="1"/>
    <col min="12" max="12" width="8.6640625" style="2"/>
    <col min="13" max="13" width="39.109375" style="2" customWidth="1"/>
    <col min="14" max="16384" width="8.6640625" style="2"/>
  </cols>
  <sheetData>
    <row r="1" spans="1:13" ht="13.2" x14ac:dyDescent="0.3">
      <c r="A1" s="5" t="s">
        <v>139</v>
      </c>
    </row>
    <row r="3" spans="1:13" ht="26.4" x14ac:dyDescent="0.25">
      <c r="A3" s="4" t="s">
        <v>132</v>
      </c>
      <c r="B3" s="4" t="s">
        <v>133</v>
      </c>
      <c r="C3" s="4" t="s">
        <v>134</v>
      </c>
      <c r="D3" s="4" t="s">
        <v>135</v>
      </c>
      <c r="E3" s="4" t="s">
        <v>136</v>
      </c>
      <c r="F3" s="4" t="s">
        <v>137</v>
      </c>
      <c r="G3" s="4" t="s">
        <v>138</v>
      </c>
      <c r="I3" s="4" t="s">
        <v>49</v>
      </c>
      <c r="K3" s="2" t="s">
        <v>271</v>
      </c>
    </row>
    <row r="4" spans="1:13" ht="36" x14ac:dyDescent="0.25">
      <c r="A4" s="3" t="s">
        <v>8</v>
      </c>
      <c r="B4" s="3" t="s">
        <v>3</v>
      </c>
      <c r="C4" s="3" t="s">
        <v>20</v>
      </c>
      <c r="D4" s="3" t="s">
        <v>31</v>
      </c>
      <c r="E4" s="3" t="s">
        <v>34</v>
      </c>
      <c r="F4" s="3" t="s">
        <v>38</v>
      </c>
      <c r="G4" s="3" t="s">
        <v>7</v>
      </c>
      <c r="I4" s="6" t="s">
        <v>429</v>
      </c>
      <c r="K4" s="2" t="s">
        <v>272</v>
      </c>
      <c r="L4" s="9">
        <v>1</v>
      </c>
      <c r="M4" s="1" t="s">
        <v>392</v>
      </c>
    </row>
    <row r="5" spans="1:13" ht="15.6" x14ac:dyDescent="0.25">
      <c r="A5" s="3" t="s">
        <v>9</v>
      </c>
      <c r="B5" s="3" t="s">
        <v>4</v>
      </c>
      <c r="C5" s="3" t="s">
        <v>21</v>
      </c>
      <c r="D5" s="3" t="s">
        <v>29</v>
      </c>
      <c r="E5" s="3" t="s">
        <v>35</v>
      </c>
      <c r="F5" s="3" t="s">
        <v>39</v>
      </c>
      <c r="G5" s="3"/>
      <c r="I5" s="3" t="s">
        <v>140</v>
      </c>
      <c r="L5" s="9">
        <v>2</v>
      </c>
      <c r="M5" s="1" t="s">
        <v>11</v>
      </c>
    </row>
    <row r="6" spans="1:13" ht="60" x14ac:dyDescent="0.25">
      <c r="A6" s="3" t="s">
        <v>11</v>
      </c>
      <c r="B6" s="3" t="s">
        <v>16</v>
      </c>
      <c r="C6" s="3" t="s">
        <v>53</v>
      </c>
      <c r="D6" s="3" t="s">
        <v>30</v>
      </c>
      <c r="E6" s="3" t="s">
        <v>36</v>
      </c>
      <c r="F6" s="3" t="s">
        <v>40</v>
      </c>
      <c r="G6" s="3"/>
      <c r="I6" s="3" t="s">
        <v>141</v>
      </c>
      <c r="L6" s="9">
        <v>3</v>
      </c>
      <c r="M6" s="10" t="s">
        <v>10</v>
      </c>
    </row>
    <row r="7" spans="1:13" ht="36" x14ac:dyDescent="0.25">
      <c r="A7" s="3" t="s">
        <v>10</v>
      </c>
      <c r="B7" s="3" t="s">
        <v>17</v>
      </c>
      <c r="C7" s="3" t="s">
        <v>23</v>
      </c>
      <c r="D7" s="3" t="s">
        <v>32</v>
      </c>
      <c r="E7" s="3" t="s">
        <v>37</v>
      </c>
      <c r="F7" s="3" t="s">
        <v>41</v>
      </c>
      <c r="G7" s="3"/>
      <c r="I7" s="3" t="s">
        <v>142</v>
      </c>
      <c r="L7" s="9">
        <v>4</v>
      </c>
      <c r="M7" s="10" t="s">
        <v>2</v>
      </c>
    </row>
    <row r="8" spans="1:13" ht="24" x14ac:dyDescent="0.25">
      <c r="A8" s="3" t="s">
        <v>2</v>
      </c>
      <c r="B8" s="3" t="s">
        <v>18</v>
      </c>
      <c r="C8" s="3" t="s">
        <v>24</v>
      </c>
      <c r="D8" s="3" t="s">
        <v>33</v>
      </c>
      <c r="E8" s="3"/>
      <c r="F8" s="3" t="s">
        <v>42</v>
      </c>
      <c r="G8" s="3"/>
      <c r="I8" s="3" t="s">
        <v>143</v>
      </c>
      <c r="L8" s="9">
        <v>5</v>
      </c>
      <c r="M8" s="10" t="s">
        <v>12</v>
      </c>
    </row>
    <row r="9" spans="1:13" ht="48" x14ac:dyDescent="0.25">
      <c r="A9" s="3" t="s">
        <v>12</v>
      </c>
      <c r="B9" s="3" t="s">
        <v>22</v>
      </c>
      <c r="C9" s="3"/>
      <c r="D9" s="3"/>
      <c r="E9" s="3"/>
      <c r="F9" s="3" t="s">
        <v>43</v>
      </c>
      <c r="G9" s="3"/>
      <c r="I9" s="3" t="s">
        <v>144</v>
      </c>
      <c r="L9" s="9">
        <v>6</v>
      </c>
      <c r="M9" s="11" t="s">
        <v>3</v>
      </c>
    </row>
    <row r="10" spans="1:13" ht="24" x14ac:dyDescent="0.25">
      <c r="A10" s="3" t="s">
        <v>13</v>
      </c>
      <c r="B10" s="3" t="s">
        <v>19</v>
      </c>
      <c r="C10" s="3"/>
      <c r="D10" s="3"/>
      <c r="E10" s="3"/>
      <c r="F10" s="3" t="s">
        <v>44</v>
      </c>
      <c r="G10" s="3"/>
      <c r="I10" s="3" t="s">
        <v>145</v>
      </c>
      <c r="L10" s="9">
        <v>7</v>
      </c>
      <c r="M10" s="11" t="s">
        <v>4</v>
      </c>
    </row>
    <row r="11" spans="1:13" ht="31.2" x14ac:dyDescent="0.25">
      <c r="A11" s="3" t="s">
        <v>14</v>
      </c>
      <c r="C11" s="3"/>
      <c r="D11" s="3"/>
      <c r="E11" s="3"/>
      <c r="F11" s="3"/>
      <c r="G11" s="3"/>
      <c r="I11" s="3" t="s">
        <v>146</v>
      </c>
      <c r="L11" s="9">
        <v>8</v>
      </c>
      <c r="M11" s="11" t="s">
        <v>22</v>
      </c>
    </row>
    <row r="12" spans="1:13" ht="31.2" x14ac:dyDescent="0.25">
      <c r="I12" s="3" t="s">
        <v>147</v>
      </c>
      <c r="L12" s="9">
        <v>9</v>
      </c>
      <c r="M12" s="136" t="s">
        <v>16</v>
      </c>
    </row>
    <row r="13" spans="1:13" ht="15.6" x14ac:dyDescent="0.25">
      <c r="I13" s="3" t="s">
        <v>148</v>
      </c>
      <c r="L13" s="9">
        <v>10</v>
      </c>
      <c r="M13" s="11" t="s">
        <v>393</v>
      </c>
    </row>
    <row r="14" spans="1:13" ht="15.6" x14ac:dyDescent="0.25">
      <c r="I14" s="3" t="s">
        <v>149</v>
      </c>
      <c r="L14" s="9">
        <v>11</v>
      </c>
      <c r="M14" s="10" t="s">
        <v>20</v>
      </c>
    </row>
    <row r="15" spans="1:13" ht="15.6" x14ac:dyDescent="0.25">
      <c r="I15" s="3" t="s">
        <v>150</v>
      </c>
      <c r="L15" s="9">
        <v>12</v>
      </c>
      <c r="M15" s="10" t="s">
        <v>21</v>
      </c>
    </row>
    <row r="16" spans="1:13" ht="31.2" x14ac:dyDescent="0.25">
      <c r="A16" s="4" t="s">
        <v>5</v>
      </c>
      <c r="C16" s="4" t="s">
        <v>154</v>
      </c>
      <c r="I16" s="3" t="s">
        <v>151</v>
      </c>
      <c r="L16" s="9">
        <v>13</v>
      </c>
      <c r="M16" s="10" t="s">
        <v>53</v>
      </c>
    </row>
    <row r="17" spans="1:13" ht="15.6" x14ac:dyDescent="0.25">
      <c r="A17" s="2" t="s">
        <v>6</v>
      </c>
      <c r="C17" s="2" t="s">
        <v>155</v>
      </c>
      <c r="I17" s="3" t="s">
        <v>152</v>
      </c>
      <c r="L17" s="9">
        <v>14</v>
      </c>
      <c r="M17" s="10" t="s">
        <v>394</v>
      </c>
    </row>
    <row r="18" spans="1:13" ht="15.6" x14ac:dyDescent="0.25">
      <c r="A18" s="2" t="s">
        <v>15</v>
      </c>
      <c r="C18" s="2" t="s">
        <v>156</v>
      </c>
      <c r="I18" s="3" t="s">
        <v>153</v>
      </c>
      <c r="L18" s="9">
        <v>15</v>
      </c>
      <c r="M18" s="12" t="s">
        <v>29</v>
      </c>
    </row>
    <row r="19" spans="1:13" x14ac:dyDescent="0.25">
      <c r="A19" s="2" t="s">
        <v>7</v>
      </c>
    </row>
    <row r="23" spans="1:13" ht="13.2" x14ac:dyDescent="0.3">
      <c r="A23" s="5" t="s">
        <v>216</v>
      </c>
    </row>
    <row r="25" spans="1:13" ht="13.2" x14ac:dyDescent="0.25">
      <c r="A25" s="4" t="s">
        <v>82</v>
      </c>
    </row>
    <row r="26" spans="1:13" x14ac:dyDescent="0.25">
      <c r="A26" s="2" t="s">
        <v>83</v>
      </c>
    </row>
    <row r="29" spans="1:13" ht="13.2" x14ac:dyDescent="0.3">
      <c r="A29" s="5" t="s">
        <v>232</v>
      </c>
    </row>
    <row r="31" spans="1:13" ht="26.4" x14ac:dyDescent="0.25">
      <c r="A31" s="4" t="s">
        <v>157</v>
      </c>
      <c r="B31" s="4" t="s">
        <v>158</v>
      </c>
      <c r="C31" s="4" t="s">
        <v>159</v>
      </c>
      <c r="D31" s="4" t="s">
        <v>160</v>
      </c>
      <c r="E31" s="4" t="s">
        <v>161</v>
      </c>
      <c r="F31" s="4" t="s">
        <v>162</v>
      </c>
      <c r="G31" s="4" t="s">
        <v>219</v>
      </c>
      <c r="H31" s="4" t="s">
        <v>163</v>
      </c>
      <c r="I31" s="4" t="s">
        <v>164</v>
      </c>
      <c r="J31" s="4" t="s">
        <v>165</v>
      </c>
      <c r="K31" s="4" t="s">
        <v>233</v>
      </c>
    </row>
    <row r="32" spans="1:13" ht="36" x14ac:dyDescent="0.25">
      <c r="A32" s="3" t="s">
        <v>166</v>
      </c>
      <c r="B32" s="3" t="s">
        <v>172</v>
      </c>
      <c r="C32" s="3" t="s">
        <v>175</v>
      </c>
      <c r="D32" s="3" t="s">
        <v>180</v>
      </c>
      <c r="E32" s="3" t="s">
        <v>184</v>
      </c>
      <c r="F32" s="3" t="s">
        <v>186</v>
      </c>
      <c r="G32" s="3" t="s">
        <v>189</v>
      </c>
      <c r="H32" s="3" t="s">
        <v>193</v>
      </c>
      <c r="I32" s="3" t="s">
        <v>213</v>
      </c>
      <c r="J32" s="3" t="s">
        <v>197</v>
      </c>
      <c r="K32" s="3" t="s">
        <v>245</v>
      </c>
    </row>
    <row r="33" spans="1:10" ht="36" x14ac:dyDescent="0.25">
      <c r="A33" s="3" t="s">
        <v>167</v>
      </c>
      <c r="B33" s="3" t="s">
        <v>173</v>
      </c>
      <c r="C33" s="3" t="s">
        <v>176</v>
      </c>
      <c r="D33" s="3" t="s">
        <v>181</v>
      </c>
      <c r="E33" s="3" t="s">
        <v>185</v>
      </c>
      <c r="F33" s="3" t="s">
        <v>187</v>
      </c>
      <c r="G33" s="3" t="s">
        <v>190</v>
      </c>
      <c r="H33" s="3" t="s">
        <v>194</v>
      </c>
      <c r="I33" s="3" t="s">
        <v>214</v>
      </c>
      <c r="J33" s="3" t="s">
        <v>217</v>
      </c>
    </row>
    <row r="34" spans="1:10" ht="36" x14ac:dyDescent="0.25">
      <c r="A34" s="3" t="s">
        <v>168</v>
      </c>
      <c r="B34" s="3" t="s">
        <v>174</v>
      </c>
      <c r="C34" s="3" t="s">
        <v>177</v>
      </c>
      <c r="D34" s="3" t="s">
        <v>182</v>
      </c>
      <c r="E34" s="3" t="s">
        <v>234</v>
      </c>
      <c r="F34" s="3" t="s">
        <v>188</v>
      </c>
      <c r="G34" s="3" t="s">
        <v>191</v>
      </c>
      <c r="H34" s="3" t="s">
        <v>195</v>
      </c>
      <c r="I34" s="3" t="s">
        <v>235</v>
      </c>
      <c r="J34" s="3" t="s">
        <v>218</v>
      </c>
    </row>
    <row r="35" spans="1:10" ht="36" x14ac:dyDescent="0.25">
      <c r="A35" s="3" t="s">
        <v>169</v>
      </c>
      <c r="B35" s="3" t="s">
        <v>236</v>
      </c>
      <c r="C35" s="3" t="s">
        <v>178</v>
      </c>
      <c r="D35" s="3" t="s">
        <v>183</v>
      </c>
      <c r="E35" s="3"/>
      <c r="F35" s="3" t="s">
        <v>237</v>
      </c>
      <c r="G35" s="3" t="s">
        <v>192</v>
      </c>
      <c r="H35" s="3" t="s">
        <v>196</v>
      </c>
      <c r="J35" s="3" t="s">
        <v>198</v>
      </c>
    </row>
    <row r="36" spans="1:10" ht="24" x14ac:dyDescent="0.25">
      <c r="A36" s="3" t="s">
        <v>170</v>
      </c>
      <c r="B36" s="3"/>
      <c r="C36" s="3" t="s">
        <v>179</v>
      </c>
      <c r="D36" s="3" t="s">
        <v>238</v>
      </c>
      <c r="E36" s="3"/>
      <c r="F36" s="3"/>
      <c r="G36" s="3" t="s">
        <v>239</v>
      </c>
      <c r="H36" s="3" t="s">
        <v>212</v>
      </c>
      <c r="J36" s="3" t="s">
        <v>199</v>
      </c>
    </row>
    <row r="37" spans="1:10" ht="24" x14ac:dyDescent="0.25">
      <c r="A37" s="3" t="s">
        <v>171</v>
      </c>
      <c r="B37" s="3"/>
      <c r="C37" s="3" t="s">
        <v>240</v>
      </c>
      <c r="D37" s="3"/>
      <c r="E37" s="3"/>
      <c r="F37" s="3"/>
      <c r="G37" s="3"/>
      <c r="H37" s="3" t="s">
        <v>241</v>
      </c>
    </row>
    <row r="38" spans="1:10" ht="24" x14ac:dyDescent="0.25">
      <c r="A38" s="3" t="s">
        <v>242</v>
      </c>
      <c r="B38" s="3"/>
      <c r="C38" s="3"/>
      <c r="D38" s="3"/>
      <c r="E38" s="3"/>
      <c r="F38" s="3"/>
      <c r="G38" s="3"/>
    </row>
    <row r="43" spans="1:10" ht="13.2" x14ac:dyDescent="0.3">
      <c r="A43" s="5" t="s">
        <v>232</v>
      </c>
      <c r="D43" s="5" t="s">
        <v>215</v>
      </c>
    </row>
    <row r="45" spans="1:10" ht="26.4" x14ac:dyDescent="0.25">
      <c r="A45" s="7" t="s">
        <v>269</v>
      </c>
      <c r="B45" s="7" t="s">
        <v>25</v>
      </c>
      <c r="C45" s="3"/>
      <c r="D45" s="7" t="s">
        <v>26</v>
      </c>
      <c r="E45" s="7" t="s">
        <v>27</v>
      </c>
      <c r="F45" s="7" t="s">
        <v>28</v>
      </c>
      <c r="H45" s="8"/>
    </row>
    <row r="46" spans="1:10" x14ac:dyDescent="0.25">
      <c r="A46" s="3" t="s">
        <v>200</v>
      </c>
      <c r="B46" s="3" t="s">
        <v>200</v>
      </c>
      <c r="C46" s="3"/>
      <c r="D46" s="3" t="s">
        <v>201</v>
      </c>
      <c r="E46" s="3" t="s">
        <v>202</v>
      </c>
      <c r="F46" s="3" t="s">
        <v>203</v>
      </c>
    </row>
    <row r="47" spans="1:10" x14ac:dyDescent="0.25">
      <c r="A47" s="3" t="s">
        <v>204</v>
      </c>
      <c r="B47" s="3" t="s">
        <v>204</v>
      </c>
      <c r="C47" s="3"/>
      <c r="D47" s="3" t="s">
        <v>205</v>
      </c>
      <c r="E47" s="3" t="s">
        <v>206</v>
      </c>
      <c r="F47" s="3" t="s">
        <v>207</v>
      </c>
    </row>
    <row r="48" spans="1:10" ht="24" x14ac:dyDescent="0.25">
      <c r="A48" s="3" t="s">
        <v>208</v>
      </c>
      <c r="B48" s="3" t="s">
        <v>208</v>
      </c>
      <c r="C48" s="3"/>
      <c r="D48" s="3" t="s">
        <v>209</v>
      </c>
      <c r="E48" s="3" t="s">
        <v>210</v>
      </c>
      <c r="F48" s="3" t="s">
        <v>211</v>
      </c>
    </row>
  </sheetData>
  <sheetProtection algorithmName="SHA-512" hashValue="OESRdukQtn8Q04iBqLFSNcgMllF+8earSFIW68+eMFkDwz4blorshZPxFHB3kcZNW972MVlhmEwD4Hk6NG9uaw==" saltValue="GJoKV9+Rgr6ePNMYaFpqS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25</vt:i4>
      </vt:variant>
    </vt:vector>
  </HeadingPairs>
  <TitlesOfParts>
    <vt:vector size="36" baseType="lpstr">
      <vt:lpstr>0 Naslovnica</vt:lpstr>
      <vt:lpstr>1A Pokazatelji</vt:lpstr>
      <vt:lpstr>1B Pokazatelji</vt:lpstr>
      <vt:lpstr>2 Ključne funkcije</vt:lpstr>
      <vt:lpstr>3 Temeljne poslovne linije</vt:lpstr>
      <vt:lpstr>4 Mjere oporavka</vt:lpstr>
      <vt:lpstr>5 Scenariji</vt:lpstr>
      <vt:lpstr>6 Ukupna mogućnost oporavka</vt:lpstr>
      <vt:lpstr>Adm</vt:lpstr>
      <vt:lpstr>KONTROLE</vt:lpstr>
      <vt:lpstr>REFERENCE</vt:lpstr>
      <vt:lpstr>'1A Pokazatelji'!Ispis_naslova</vt:lpstr>
      <vt:lpstr>'1B Pokazatelji'!Ispis_naslova</vt:lpstr>
      <vt:lpstr>'4 Mjere oporavka'!Ispis_naslova</vt:lpstr>
      <vt:lpstr>'5 Scenariji'!Ispis_naslova</vt:lpstr>
      <vt:lpstr>'6 Ukupna mogućnost oporavka'!Ispis_naslova</vt:lpstr>
      <vt:lpstr>Likvidnost_od_središnje_banke</vt:lpstr>
      <vt:lpstr>Makroekonomski_pokazatelji</vt:lpstr>
      <vt:lpstr>Ostale_kategorije_mjera_oporavka</vt:lpstr>
      <vt:lpstr>Ostale_kategorije_opcija_oporavka</vt:lpstr>
      <vt:lpstr>Ostali_pokazatelji</vt:lpstr>
      <vt:lpstr>Poboljšanje_likvidnosti_tržište</vt:lpstr>
      <vt:lpstr>Poboljšanje_rizičnog_profila</vt:lpstr>
      <vt:lpstr>'1B Pokazatelji'!Podrucje_ispisa</vt:lpstr>
      <vt:lpstr>Pokazatelji_kapitala</vt:lpstr>
      <vt:lpstr>Pokazatelji_kvalitete_imovine</vt:lpstr>
      <vt:lpstr>Pokazatelji_likvidnosti</vt:lpstr>
      <vt:lpstr>Pokazatelji_profitabilnosti</vt:lpstr>
      <vt:lpstr>Poslovne_mjere</vt:lpstr>
      <vt:lpstr>Prikupljanje_kapitala</vt:lpstr>
      <vt:lpstr>Prodaja_društava_kćeri</vt:lpstr>
      <vt:lpstr>Prodaja_imovine</vt:lpstr>
      <vt:lpstr>Smanjenje_troškova</vt:lpstr>
      <vt:lpstr>Tržišni_pokazatelji</vt:lpstr>
      <vt:lpstr>Upravljanje_obvezama</vt:lpstr>
      <vt:lpstr>Zadržavanje_zarade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Jolić</dc:creator>
  <cp:lastModifiedBy>Alenka Crnogorac</cp:lastModifiedBy>
  <cp:lastPrinted>2022-11-23T10:21:35Z</cp:lastPrinted>
  <dcterms:created xsi:type="dcterms:W3CDTF">2021-12-16T12:31:25Z</dcterms:created>
  <dcterms:modified xsi:type="dcterms:W3CDTF">2024-12-03T09:16:51Z</dcterms:modified>
</cp:coreProperties>
</file>