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1808" windowWidth="10116" windowHeight="4872" firstSheet="6" activeTab="13"/>
  </bookViews>
  <sheets>
    <sheet name="graf. prikaz 2020" sheetId="1" r:id="rId1"/>
    <sheet name="siječanj 2020" sheetId="37" r:id="rId2"/>
    <sheet name="veljača 2020" sheetId="38" r:id="rId3"/>
    <sheet name="ožujak 2020" sheetId="39" r:id="rId4"/>
    <sheet name="travanj 2020" sheetId="40" r:id="rId5"/>
    <sheet name="svibanj 2020" sheetId="41" r:id="rId6"/>
    <sheet name="lipanj 2020" sheetId="42" r:id="rId7"/>
    <sheet name="srpanj 2020" sheetId="43" r:id="rId8"/>
    <sheet name="kolovoz 2020" sheetId="44" r:id="rId9"/>
    <sheet name="rujan 2020" sheetId="45" r:id="rId10"/>
    <sheet name="listopad 2020" sheetId="46" r:id="rId11"/>
    <sheet name="studeni 2020" sheetId="47" r:id="rId12"/>
    <sheet name="prosinac 2020" sheetId="48" r:id="rId13"/>
    <sheet name="2020" sheetId="27" r:id="rId14"/>
  </sheets>
  <calcPr calcId="162913"/>
</workbook>
</file>

<file path=xl/calcChain.xml><?xml version="1.0" encoding="utf-8"?>
<calcChain xmlns="http://schemas.openxmlformats.org/spreadsheetml/2006/main">
  <c r="F25" i="37" l="1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82" i="37"/>
  <c r="F81" i="37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82" i="38"/>
  <c r="F81" i="38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82" i="39"/>
  <c r="F81" i="39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82" i="40"/>
  <c r="F81" i="40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82" i="41"/>
  <c r="F81" i="41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F6" i="42"/>
  <c r="F51" i="42"/>
  <c r="F50" i="42"/>
  <c r="F49" i="42"/>
  <c r="F48" i="42"/>
  <c r="F47" i="42"/>
  <c r="F46" i="42"/>
  <c r="F45" i="42"/>
  <c r="F44" i="42"/>
  <c r="F43" i="42"/>
  <c r="F42" i="42"/>
  <c r="F41" i="42"/>
  <c r="F40" i="42"/>
  <c r="F39" i="42"/>
  <c r="F38" i="42"/>
  <c r="F37" i="42"/>
  <c r="F36" i="42"/>
  <c r="F35" i="42"/>
  <c r="F34" i="42"/>
  <c r="F33" i="42"/>
  <c r="F32" i="42"/>
  <c r="F82" i="42"/>
  <c r="F81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62" i="42"/>
  <c r="F61" i="42"/>
  <c r="F60" i="42"/>
  <c r="F59" i="42"/>
  <c r="F58" i="42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82" i="43"/>
  <c r="F81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82" i="44"/>
  <c r="F81" i="44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F51" i="45"/>
  <c r="F50" i="45"/>
  <c r="F49" i="45"/>
  <c r="F48" i="45"/>
  <c r="F47" i="45"/>
  <c r="F46" i="45"/>
  <c r="F45" i="45"/>
  <c r="F44" i="45"/>
  <c r="F43" i="45"/>
  <c r="F42" i="45"/>
  <c r="F41" i="45"/>
  <c r="F40" i="45"/>
  <c r="F39" i="45"/>
  <c r="F38" i="45"/>
  <c r="F37" i="45"/>
  <c r="F36" i="45"/>
  <c r="F35" i="45"/>
  <c r="F34" i="45"/>
  <c r="F33" i="45"/>
  <c r="F32" i="45"/>
  <c r="F74" i="45"/>
  <c r="F73" i="45"/>
  <c r="F72" i="45"/>
  <c r="F71" i="45"/>
  <c r="F70" i="45"/>
  <c r="F69" i="45"/>
  <c r="F68" i="45"/>
  <c r="F67" i="45"/>
  <c r="F66" i="45"/>
  <c r="F65" i="45"/>
  <c r="F64" i="45"/>
  <c r="F63" i="45"/>
  <c r="F62" i="45"/>
  <c r="F61" i="45"/>
  <c r="F60" i="45"/>
  <c r="F59" i="45"/>
  <c r="F58" i="45"/>
  <c r="F82" i="45"/>
  <c r="F81" i="45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F51" i="46"/>
  <c r="F50" i="46"/>
  <c r="F49" i="46"/>
  <c r="F48" i="46"/>
  <c r="F47" i="46"/>
  <c r="F46" i="46"/>
  <c r="F45" i="46"/>
  <c r="F44" i="46"/>
  <c r="F43" i="46"/>
  <c r="F42" i="46"/>
  <c r="F41" i="46"/>
  <c r="F40" i="46"/>
  <c r="F39" i="46"/>
  <c r="F38" i="46"/>
  <c r="F37" i="46"/>
  <c r="F36" i="46"/>
  <c r="F35" i="46"/>
  <c r="F34" i="46"/>
  <c r="F33" i="46"/>
  <c r="F32" i="46"/>
  <c r="F74" i="46"/>
  <c r="F73" i="46"/>
  <c r="F72" i="46"/>
  <c r="F71" i="46"/>
  <c r="F70" i="46"/>
  <c r="F69" i="46"/>
  <c r="F68" i="46"/>
  <c r="F67" i="46"/>
  <c r="F66" i="46"/>
  <c r="F65" i="46"/>
  <c r="F64" i="46"/>
  <c r="F63" i="46"/>
  <c r="F62" i="46"/>
  <c r="F61" i="46"/>
  <c r="F60" i="46"/>
  <c r="F59" i="46"/>
  <c r="F58" i="46"/>
  <c r="F82" i="46"/>
  <c r="F81" i="46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8" i="47"/>
  <c r="F7" i="47"/>
  <c r="F6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82" i="47"/>
  <c r="F81" i="47"/>
  <c r="F82" i="48"/>
  <c r="F81" i="48"/>
  <c r="F74" i="48"/>
  <c r="F73" i="48"/>
  <c r="F72" i="48"/>
  <c r="F71" i="48"/>
  <c r="F70" i="48"/>
  <c r="F69" i="48"/>
  <c r="F68" i="48"/>
  <c r="F67" i="48"/>
  <c r="F66" i="48"/>
  <c r="F65" i="48"/>
  <c r="F64" i="48"/>
  <c r="F63" i="48"/>
  <c r="F62" i="48"/>
  <c r="F61" i="48"/>
  <c r="F60" i="48"/>
  <c r="F59" i="48"/>
  <c r="F58" i="48"/>
  <c r="F51" i="48"/>
  <c r="F50" i="48"/>
  <c r="F49" i="48"/>
  <c r="F48" i="48"/>
  <c r="F47" i="48"/>
  <c r="F46" i="48"/>
  <c r="F45" i="48"/>
  <c r="F44" i="48"/>
  <c r="F43" i="48"/>
  <c r="F42" i="48"/>
  <c r="F41" i="48"/>
  <c r="F40" i="48"/>
  <c r="F39" i="48"/>
  <c r="F38" i="48"/>
  <c r="F37" i="48"/>
  <c r="F36" i="48"/>
  <c r="F35" i="48"/>
  <c r="F34" i="48"/>
  <c r="F33" i="48"/>
  <c r="F32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N24" i="27" l="1"/>
  <c r="N48" i="27" s="1"/>
  <c r="N25" i="27"/>
  <c r="N49" i="27" s="1"/>
  <c r="N26" i="27"/>
  <c r="N50" i="27" s="1"/>
  <c r="N27" i="27"/>
  <c r="N51" i="27" s="1"/>
  <c r="N28" i="27"/>
  <c r="N52" i="27" s="1"/>
  <c r="N29" i="27"/>
  <c r="N53" i="27" s="1"/>
  <c r="N30" i="27"/>
  <c r="N54" i="27" s="1"/>
  <c r="N31" i="27"/>
  <c r="N55" i="27" s="1"/>
  <c r="N32" i="27"/>
  <c r="N56" i="27" s="1"/>
  <c r="N33" i="27"/>
  <c r="N57" i="27" s="1"/>
  <c r="N34" i="27"/>
  <c r="N58" i="27" s="1"/>
  <c r="N35" i="27"/>
  <c r="N59" i="27" s="1"/>
  <c r="N36" i="27"/>
  <c r="N60" i="27" s="1"/>
  <c r="N37" i="27"/>
  <c r="N61" i="27" s="1"/>
  <c r="N38" i="27"/>
  <c r="N62" i="27" s="1"/>
  <c r="N39" i="27"/>
  <c r="N63" i="27" s="1"/>
  <c r="N40" i="27"/>
  <c r="N64" i="27" s="1"/>
  <c r="N23" i="27"/>
  <c r="N47" i="27" s="1"/>
  <c r="N7" i="27"/>
  <c r="N15" i="27" s="1"/>
  <c r="N6" i="27"/>
  <c r="N14" i="27" s="1"/>
  <c r="E74" i="48"/>
  <c r="E73" i="48"/>
  <c r="E50" i="48"/>
  <c r="E51" i="48" s="1"/>
  <c r="E82" i="48" s="1"/>
  <c r="E24" i="48"/>
  <c r="E25" i="48" s="1"/>
  <c r="E81" i="48" s="1"/>
  <c r="M24" i="27" l="1"/>
  <c r="M48" i="27" s="1"/>
  <c r="M25" i="27"/>
  <c r="M49" i="27" s="1"/>
  <c r="M26" i="27"/>
  <c r="M50" i="27" s="1"/>
  <c r="M27" i="27"/>
  <c r="M51" i="27" s="1"/>
  <c r="M28" i="27"/>
  <c r="M52" i="27" s="1"/>
  <c r="M29" i="27"/>
  <c r="M53" i="27" s="1"/>
  <c r="M30" i="27"/>
  <c r="M54" i="27" s="1"/>
  <c r="M31" i="27"/>
  <c r="M55" i="27" s="1"/>
  <c r="M32" i="27"/>
  <c r="M56" i="27" s="1"/>
  <c r="M33" i="27"/>
  <c r="M57" i="27" s="1"/>
  <c r="M34" i="27"/>
  <c r="M58" i="27" s="1"/>
  <c r="M35" i="27"/>
  <c r="M59" i="27" s="1"/>
  <c r="M36" i="27"/>
  <c r="M60" i="27" s="1"/>
  <c r="M37" i="27"/>
  <c r="M61" i="27" s="1"/>
  <c r="M38" i="27"/>
  <c r="M62" i="27" s="1"/>
  <c r="M39" i="27"/>
  <c r="M63" i="27" s="1"/>
  <c r="M40" i="27"/>
  <c r="M64" i="27" s="1"/>
  <c r="M23" i="27"/>
  <c r="M47" i="27" s="1"/>
  <c r="M7" i="27"/>
  <c r="M15" i="27" s="1"/>
  <c r="M6" i="27"/>
  <c r="M14" i="27" s="1"/>
  <c r="E73" i="47"/>
  <c r="E74" i="47" s="1"/>
  <c r="E50" i="47"/>
  <c r="E51" i="47" s="1"/>
  <c r="E82" i="47" s="1"/>
  <c r="E24" i="47"/>
  <c r="E25" i="47" s="1"/>
  <c r="E81" i="47" s="1"/>
  <c r="L24" i="27" l="1"/>
  <c r="L48" i="27" s="1"/>
  <c r="L25" i="27"/>
  <c r="L49" i="27" s="1"/>
  <c r="L26" i="27"/>
  <c r="L50" i="27" s="1"/>
  <c r="L27" i="27"/>
  <c r="L51" i="27" s="1"/>
  <c r="L28" i="27"/>
  <c r="L52" i="27" s="1"/>
  <c r="L29" i="27"/>
  <c r="L53" i="27" s="1"/>
  <c r="L30" i="27"/>
  <c r="L54" i="27" s="1"/>
  <c r="L31" i="27"/>
  <c r="L55" i="27" s="1"/>
  <c r="L32" i="27"/>
  <c r="L56" i="27" s="1"/>
  <c r="L33" i="27"/>
  <c r="L57" i="27" s="1"/>
  <c r="L34" i="27"/>
  <c r="L58" i="27" s="1"/>
  <c r="L35" i="27"/>
  <c r="L59" i="27" s="1"/>
  <c r="L36" i="27"/>
  <c r="L60" i="27" s="1"/>
  <c r="L37" i="27"/>
  <c r="L61" i="27" s="1"/>
  <c r="L38" i="27"/>
  <c r="L62" i="27" s="1"/>
  <c r="L39" i="27"/>
  <c r="L63" i="27" s="1"/>
  <c r="L40" i="27"/>
  <c r="L64" i="27" s="1"/>
  <c r="L23" i="27"/>
  <c r="L47" i="27" s="1"/>
  <c r="L7" i="27"/>
  <c r="L15" i="27" s="1"/>
  <c r="L6" i="27"/>
  <c r="L14" i="27" s="1"/>
  <c r="E74" i="46"/>
  <c r="E73" i="46"/>
  <c r="E50" i="46"/>
  <c r="E51" i="46" s="1"/>
  <c r="E82" i="46" s="1"/>
  <c r="E25" i="46"/>
  <c r="E81" i="46" s="1"/>
  <c r="E24" i="46"/>
  <c r="K24" i="27" l="1"/>
  <c r="K48" i="27" s="1"/>
  <c r="K25" i="27"/>
  <c r="K49" i="27" s="1"/>
  <c r="K26" i="27"/>
  <c r="K50" i="27" s="1"/>
  <c r="K27" i="27"/>
  <c r="K51" i="27" s="1"/>
  <c r="K28" i="27"/>
  <c r="K52" i="27" s="1"/>
  <c r="K29" i="27"/>
  <c r="K53" i="27" s="1"/>
  <c r="K30" i="27"/>
  <c r="K54" i="27" s="1"/>
  <c r="K31" i="27"/>
  <c r="K55" i="27" s="1"/>
  <c r="K32" i="27"/>
  <c r="K56" i="27" s="1"/>
  <c r="K33" i="27"/>
  <c r="K57" i="27" s="1"/>
  <c r="K34" i="27"/>
  <c r="K58" i="27" s="1"/>
  <c r="K35" i="27"/>
  <c r="K59" i="27" s="1"/>
  <c r="K36" i="27"/>
  <c r="K60" i="27" s="1"/>
  <c r="K37" i="27"/>
  <c r="K61" i="27" s="1"/>
  <c r="K38" i="27"/>
  <c r="K62" i="27" s="1"/>
  <c r="K39" i="27"/>
  <c r="K63" i="27" s="1"/>
  <c r="K40" i="27"/>
  <c r="K64" i="27" s="1"/>
  <c r="K23" i="27"/>
  <c r="K47" i="27" s="1"/>
  <c r="K7" i="27"/>
  <c r="K15" i="27" s="1"/>
  <c r="K6" i="27"/>
  <c r="K14" i="27" s="1"/>
  <c r="E73" i="45"/>
  <c r="E74" i="45" s="1"/>
  <c r="E50" i="45"/>
  <c r="E51" i="45" s="1"/>
  <c r="E82" i="45" s="1"/>
  <c r="E24" i="45"/>
  <c r="E25" i="45" s="1"/>
  <c r="E81" i="45" l="1"/>
  <c r="J39" i="27"/>
  <c r="J63" i="27" s="1"/>
  <c r="J24" i="27"/>
  <c r="J48" i="27" s="1"/>
  <c r="J25" i="27"/>
  <c r="J49" i="27" s="1"/>
  <c r="J26" i="27"/>
  <c r="J50" i="27" s="1"/>
  <c r="J27" i="27"/>
  <c r="J51" i="27" s="1"/>
  <c r="J28" i="27"/>
  <c r="J52" i="27" s="1"/>
  <c r="J29" i="27"/>
  <c r="J53" i="27" s="1"/>
  <c r="J30" i="27"/>
  <c r="J54" i="27" s="1"/>
  <c r="J31" i="27"/>
  <c r="J55" i="27" s="1"/>
  <c r="J32" i="27"/>
  <c r="J56" i="27" s="1"/>
  <c r="J33" i="27"/>
  <c r="J57" i="27" s="1"/>
  <c r="J34" i="27"/>
  <c r="J58" i="27" s="1"/>
  <c r="J35" i="27"/>
  <c r="J59" i="27" s="1"/>
  <c r="J36" i="27"/>
  <c r="J60" i="27" s="1"/>
  <c r="J37" i="27"/>
  <c r="J61" i="27" s="1"/>
  <c r="J38" i="27"/>
  <c r="J62" i="27" s="1"/>
  <c r="J40" i="27"/>
  <c r="J64" i="27" s="1"/>
  <c r="J23" i="27"/>
  <c r="J47" i="27" s="1"/>
  <c r="J7" i="27"/>
  <c r="J15" i="27" s="1"/>
  <c r="J6" i="27"/>
  <c r="J14" i="27" s="1"/>
  <c r="E73" i="44"/>
  <c r="E74" i="44" s="1"/>
  <c r="E50" i="44"/>
  <c r="E51" i="44" s="1"/>
  <c r="E82" i="44" s="1"/>
  <c r="E24" i="44"/>
  <c r="E25" i="44" s="1"/>
  <c r="E81" i="44" l="1"/>
  <c r="I24" i="27"/>
  <c r="I48" i="27" s="1"/>
  <c r="I25" i="27"/>
  <c r="I49" i="27" s="1"/>
  <c r="I26" i="27"/>
  <c r="I50" i="27" s="1"/>
  <c r="I27" i="27"/>
  <c r="I51" i="27" s="1"/>
  <c r="I28" i="27"/>
  <c r="I52" i="27" s="1"/>
  <c r="I29" i="27"/>
  <c r="I53" i="27" s="1"/>
  <c r="I30" i="27"/>
  <c r="I54" i="27" s="1"/>
  <c r="I31" i="27"/>
  <c r="I55" i="27" s="1"/>
  <c r="I32" i="27"/>
  <c r="I56" i="27" s="1"/>
  <c r="I33" i="27"/>
  <c r="I57" i="27" s="1"/>
  <c r="I34" i="27"/>
  <c r="I58" i="27" s="1"/>
  <c r="I35" i="27"/>
  <c r="I59" i="27" s="1"/>
  <c r="I36" i="27"/>
  <c r="I60" i="27" s="1"/>
  <c r="I37" i="27"/>
  <c r="I61" i="27" s="1"/>
  <c r="I38" i="27"/>
  <c r="I62" i="27" s="1"/>
  <c r="I39" i="27"/>
  <c r="I63" i="27" s="1"/>
  <c r="I40" i="27"/>
  <c r="I64" i="27" s="1"/>
  <c r="I23" i="27"/>
  <c r="I47" i="27" s="1"/>
  <c r="I7" i="27"/>
  <c r="I15" i="27" s="1"/>
  <c r="I6" i="27"/>
  <c r="I14" i="27" s="1"/>
  <c r="E73" i="43"/>
  <c r="E74" i="43" s="1"/>
  <c r="E50" i="43"/>
  <c r="E51" i="43" s="1"/>
  <c r="E82" i="43" s="1"/>
  <c r="E24" i="43"/>
  <c r="E25" i="43" s="1"/>
  <c r="E81" i="43" s="1"/>
  <c r="H24" i="27" l="1"/>
  <c r="H48" i="27" s="1"/>
  <c r="H25" i="27"/>
  <c r="H49" i="27" s="1"/>
  <c r="H26" i="27"/>
  <c r="H50" i="27" s="1"/>
  <c r="H27" i="27"/>
  <c r="H51" i="27" s="1"/>
  <c r="H28" i="27"/>
  <c r="H52" i="27" s="1"/>
  <c r="H29" i="27"/>
  <c r="H53" i="27" s="1"/>
  <c r="H30" i="27"/>
  <c r="H54" i="27" s="1"/>
  <c r="H31" i="27"/>
  <c r="H55" i="27" s="1"/>
  <c r="H32" i="27"/>
  <c r="H56" i="27" s="1"/>
  <c r="H33" i="27"/>
  <c r="H57" i="27" s="1"/>
  <c r="H34" i="27"/>
  <c r="H58" i="27" s="1"/>
  <c r="H35" i="27"/>
  <c r="H59" i="27" s="1"/>
  <c r="H36" i="27"/>
  <c r="H60" i="27" s="1"/>
  <c r="H37" i="27"/>
  <c r="H61" i="27" s="1"/>
  <c r="H38" i="27"/>
  <c r="H62" i="27" s="1"/>
  <c r="H39" i="27"/>
  <c r="H63" i="27" s="1"/>
  <c r="H40" i="27"/>
  <c r="H64" i="27" s="1"/>
  <c r="H23" i="27"/>
  <c r="H47" i="27" s="1"/>
  <c r="H7" i="27"/>
  <c r="H15" i="27" s="1"/>
  <c r="H6" i="27"/>
  <c r="H14" i="27" s="1"/>
  <c r="G6" i="27"/>
  <c r="G14" i="27" s="1"/>
  <c r="E73" i="42" l="1"/>
  <c r="E74" i="42" s="1"/>
  <c r="E50" i="42"/>
  <c r="E51" i="42" s="1"/>
  <c r="E82" i="42" s="1"/>
  <c r="E24" i="42"/>
  <c r="E25" i="42" s="1"/>
  <c r="E81" i="42" s="1"/>
  <c r="G40" i="27" l="1"/>
  <c r="G64" i="27" s="1"/>
  <c r="G24" i="27"/>
  <c r="G48" i="27" s="1"/>
  <c r="G25" i="27"/>
  <c r="G49" i="27" s="1"/>
  <c r="G26" i="27"/>
  <c r="G50" i="27" s="1"/>
  <c r="G27" i="27"/>
  <c r="G51" i="27" s="1"/>
  <c r="G28" i="27"/>
  <c r="G52" i="27" s="1"/>
  <c r="G29" i="27"/>
  <c r="G53" i="27" s="1"/>
  <c r="G30" i="27"/>
  <c r="G54" i="27" s="1"/>
  <c r="G31" i="27"/>
  <c r="G55" i="27" s="1"/>
  <c r="G32" i="27"/>
  <c r="G56" i="27" s="1"/>
  <c r="G33" i="27"/>
  <c r="G57" i="27" s="1"/>
  <c r="G34" i="27"/>
  <c r="G58" i="27" s="1"/>
  <c r="G35" i="27"/>
  <c r="G59" i="27" s="1"/>
  <c r="G36" i="27"/>
  <c r="G60" i="27" s="1"/>
  <c r="G37" i="27"/>
  <c r="G61" i="27" s="1"/>
  <c r="G38" i="27"/>
  <c r="G62" i="27" s="1"/>
  <c r="G39" i="27"/>
  <c r="G63" i="27" s="1"/>
  <c r="G23" i="27"/>
  <c r="G47" i="27" s="1"/>
  <c r="G7" i="27"/>
  <c r="G15" i="27" s="1"/>
  <c r="E73" i="41"/>
  <c r="E74" i="41" s="1"/>
  <c r="E50" i="41"/>
  <c r="E51" i="41" s="1"/>
  <c r="E82" i="41" s="1"/>
  <c r="E24" i="41"/>
  <c r="E25" i="41" s="1"/>
  <c r="E81" i="41" s="1"/>
  <c r="F24" i="27" l="1"/>
  <c r="F48" i="27" s="1"/>
  <c r="F25" i="27"/>
  <c r="F49" i="27" s="1"/>
  <c r="F26" i="27"/>
  <c r="F50" i="27" s="1"/>
  <c r="F27" i="27"/>
  <c r="F51" i="27" s="1"/>
  <c r="F28" i="27"/>
  <c r="F52" i="27" s="1"/>
  <c r="F29" i="27"/>
  <c r="F53" i="27" s="1"/>
  <c r="F30" i="27"/>
  <c r="F54" i="27" s="1"/>
  <c r="F31" i="27"/>
  <c r="F55" i="27" s="1"/>
  <c r="F32" i="27"/>
  <c r="F56" i="27" s="1"/>
  <c r="F33" i="27"/>
  <c r="F57" i="27" s="1"/>
  <c r="F34" i="27"/>
  <c r="F58" i="27" s="1"/>
  <c r="F35" i="27"/>
  <c r="F59" i="27" s="1"/>
  <c r="F36" i="27"/>
  <c r="F60" i="27" s="1"/>
  <c r="F37" i="27"/>
  <c r="F61" i="27" s="1"/>
  <c r="F38" i="27"/>
  <c r="F62" i="27" s="1"/>
  <c r="F39" i="27"/>
  <c r="F63" i="27" s="1"/>
  <c r="F40" i="27"/>
  <c r="F64" i="27" s="1"/>
  <c r="F23" i="27"/>
  <c r="F47" i="27" s="1"/>
  <c r="F7" i="27"/>
  <c r="F15" i="27" s="1"/>
  <c r="F6" i="27"/>
  <c r="F14" i="27" s="1"/>
  <c r="E73" i="40"/>
  <c r="E74" i="40" s="1"/>
  <c r="E50" i="40"/>
  <c r="E51" i="40" s="1"/>
  <c r="E82" i="40" s="1"/>
  <c r="E24" i="40"/>
  <c r="E25" i="40" s="1"/>
  <c r="E81" i="40" s="1"/>
  <c r="E24" i="27" l="1"/>
  <c r="E48" i="27" s="1"/>
  <c r="E25" i="27"/>
  <c r="E49" i="27" s="1"/>
  <c r="E26" i="27"/>
  <c r="E50" i="27" s="1"/>
  <c r="E27" i="27"/>
  <c r="E51" i="27" s="1"/>
  <c r="E28" i="27"/>
  <c r="E52" i="27" s="1"/>
  <c r="E29" i="27"/>
  <c r="E53" i="27" s="1"/>
  <c r="E30" i="27"/>
  <c r="E54" i="27" s="1"/>
  <c r="E31" i="27"/>
  <c r="E55" i="27" s="1"/>
  <c r="E32" i="27"/>
  <c r="E56" i="27" s="1"/>
  <c r="E33" i="27"/>
  <c r="E57" i="27" s="1"/>
  <c r="E34" i="27"/>
  <c r="E58" i="27" s="1"/>
  <c r="E35" i="27"/>
  <c r="E59" i="27" s="1"/>
  <c r="E36" i="27"/>
  <c r="E60" i="27" s="1"/>
  <c r="E37" i="27"/>
  <c r="E61" i="27" s="1"/>
  <c r="E38" i="27"/>
  <c r="E62" i="27" s="1"/>
  <c r="E39" i="27"/>
  <c r="E63" i="27" s="1"/>
  <c r="E40" i="27"/>
  <c r="E64" i="27" s="1"/>
  <c r="E23" i="27"/>
  <c r="E47" i="27" s="1"/>
  <c r="E7" i="27"/>
  <c r="E15" i="27" s="1"/>
  <c r="E6" i="27"/>
  <c r="E14" i="27" s="1"/>
  <c r="E73" i="39"/>
  <c r="E74" i="39" s="1"/>
  <c r="E50" i="39"/>
  <c r="E51" i="39" s="1"/>
  <c r="E82" i="39" s="1"/>
  <c r="E24" i="39"/>
  <c r="E25" i="39" s="1"/>
  <c r="E81" i="39" l="1"/>
  <c r="D24" i="27"/>
  <c r="D48" i="27" s="1"/>
  <c r="D25" i="27"/>
  <c r="D49" i="27" s="1"/>
  <c r="D26" i="27"/>
  <c r="D50" i="27" s="1"/>
  <c r="D27" i="27"/>
  <c r="D51" i="27" s="1"/>
  <c r="D28" i="27"/>
  <c r="D52" i="27" s="1"/>
  <c r="D29" i="27"/>
  <c r="D53" i="27" s="1"/>
  <c r="D30" i="27"/>
  <c r="D54" i="27" s="1"/>
  <c r="D31" i="27"/>
  <c r="D55" i="27" s="1"/>
  <c r="D32" i="27"/>
  <c r="D56" i="27" s="1"/>
  <c r="D33" i="27"/>
  <c r="D57" i="27" s="1"/>
  <c r="D34" i="27"/>
  <c r="D58" i="27" s="1"/>
  <c r="D35" i="27"/>
  <c r="D59" i="27" s="1"/>
  <c r="D36" i="27"/>
  <c r="D60" i="27" s="1"/>
  <c r="D37" i="27"/>
  <c r="D61" i="27" s="1"/>
  <c r="D38" i="27"/>
  <c r="D62" i="27" s="1"/>
  <c r="D39" i="27"/>
  <c r="D63" i="27" s="1"/>
  <c r="D40" i="27"/>
  <c r="D64" i="27" s="1"/>
  <c r="D23" i="27"/>
  <c r="D47" i="27" s="1"/>
  <c r="C40" i="27"/>
  <c r="C64" i="27" s="1"/>
  <c r="C39" i="27"/>
  <c r="C63" i="27" s="1"/>
  <c r="C38" i="27"/>
  <c r="C62" i="27" s="1"/>
  <c r="C37" i="27"/>
  <c r="C61" i="27" s="1"/>
  <c r="C36" i="27"/>
  <c r="C60" i="27" s="1"/>
  <c r="C35" i="27"/>
  <c r="C59" i="27" s="1"/>
  <c r="C34" i="27"/>
  <c r="C58" i="27" s="1"/>
  <c r="C33" i="27"/>
  <c r="C57" i="27" s="1"/>
  <c r="C32" i="27"/>
  <c r="C56" i="27" s="1"/>
  <c r="C31" i="27"/>
  <c r="C55" i="27" s="1"/>
  <c r="C30" i="27"/>
  <c r="C54" i="27" s="1"/>
  <c r="C29" i="27"/>
  <c r="C53" i="27" s="1"/>
  <c r="C28" i="27"/>
  <c r="C52" i="27" s="1"/>
  <c r="C27" i="27"/>
  <c r="C51" i="27" s="1"/>
  <c r="C26" i="27"/>
  <c r="C50" i="27" s="1"/>
  <c r="C25" i="27"/>
  <c r="C49" i="27" s="1"/>
  <c r="C24" i="27"/>
  <c r="C48" i="27" s="1"/>
  <c r="C23" i="27"/>
  <c r="C47" i="27" s="1"/>
  <c r="C7" i="27"/>
  <c r="C15" i="27" s="1"/>
  <c r="C6" i="27"/>
  <c r="C14" i="27" s="1"/>
  <c r="D7" i="27"/>
  <c r="D15" i="27" s="1"/>
  <c r="D6" i="27"/>
  <c r="D14" i="27" s="1"/>
  <c r="E73" i="38"/>
  <c r="E74" i="38" s="1"/>
  <c r="E50" i="38"/>
  <c r="E51" i="38" s="1"/>
  <c r="E82" i="38" s="1"/>
  <c r="E24" i="38"/>
  <c r="E25" i="38" s="1"/>
  <c r="E81" i="38" s="1"/>
  <c r="L8" i="27" l="1"/>
  <c r="L16" i="27" s="1"/>
  <c r="L85" i="27" l="1"/>
  <c r="L83" i="27"/>
  <c r="L84" i="27"/>
  <c r="L72" i="27"/>
  <c r="L73" i="27"/>
  <c r="L74" i="27"/>
  <c r="N41" i="27"/>
  <c r="N65" i="27" s="1"/>
  <c r="N8" i="27"/>
  <c r="N16" i="27" s="1"/>
  <c r="N85" i="27" l="1"/>
  <c r="N83" i="27"/>
  <c r="N84" i="27"/>
  <c r="N72" i="27"/>
  <c r="N73" i="27"/>
  <c r="N74" i="27"/>
  <c r="L75" i="27"/>
  <c r="M41" i="27"/>
  <c r="M65" i="27" s="1"/>
  <c r="M8" i="27"/>
  <c r="M16" i="27" s="1"/>
  <c r="N75" i="27" l="1"/>
  <c r="M85" i="27"/>
  <c r="M83" i="27"/>
  <c r="M84" i="27"/>
  <c r="M72" i="27"/>
  <c r="M73" i="27"/>
  <c r="M74" i="27"/>
  <c r="L41" i="27"/>
  <c r="L65" i="27" s="1"/>
  <c r="M75" i="27" l="1"/>
  <c r="K41" i="27"/>
  <c r="K65" i="27" s="1"/>
  <c r="K8" i="27"/>
  <c r="K16" i="27" s="1"/>
  <c r="K85" i="27" l="1"/>
  <c r="K83" i="27"/>
  <c r="K84" i="27"/>
  <c r="K72" i="27"/>
  <c r="K73" i="27"/>
  <c r="K74" i="27"/>
  <c r="J41" i="27"/>
  <c r="J65" i="27" s="1"/>
  <c r="K75" i="27" l="1"/>
  <c r="J8" i="27"/>
  <c r="J16" i="27" s="1"/>
  <c r="I41" i="27"/>
  <c r="I65" i="27" s="1"/>
  <c r="I8" i="27"/>
  <c r="I16" i="27" s="1"/>
  <c r="H41" i="27"/>
  <c r="H65" i="27" s="1"/>
  <c r="H8" i="27"/>
  <c r="H16" i="27" s="1"/>
  <c r="G41" i="27"/>
  <c r="G65" i="27" s="1"/>
  <c r="G8" i="27"/>
  <c r="G16" i="27" s="1"/>
  <c r="F41" i="27"/>
  <c r="F65" i="27" s="1"/>
  <c r="F8" i="27"/>
  <c r="F16" i="27" s="1"/>
  <c r="E41" i="27"/>
  <c r="E65" i="27" s="1"/>
  <c r="E8" i="27"/>
  <c r="E16" i="27" s="1"/>
  <c r="D8" i="27"/>
  <c r="D16" i="27" s="1"/>
  <c r="D41" i="27"/>
  <c r="D65" i="27" s="1"/>
  <c r="O38" i="27"/>
  <c r="O62" i="27" s="1"/>
  <c r="O33" i="27"/>
  <c r="O57" i="27" s="1"/>
  <c r="O28" i="27"/>
  <c r="O52" i="27" s="1"/>
  <c r="O24" i="27"/>
  <c r="O48" i="27" s="1"/>
  <c r="N86" i="27"/>
  <c r="M86" i="27"/>
  <c r="L86" i="27"/>
  <c r="K86" i="27"/>
  <c r="M76" i="27"/>
  <c r="L76" i="27"/>
  <c r="K76" i="27"/>
  <c r="E73" i="37"/>
  <c r="E50" i="37"/>
  <c r="E24" i="37"/>
  <c r="N76" i="27"/>
  <c r="E85" i="27" l="1"/>
  <c r="E83" i="27"/>
  <c r="E84" i="27"/>
  <c r="E72" i="27"/>
  <c r="E73" i="27"/>
  <c r="E74" i="27"/>
  <c r="F85" i="27"/>
  <c r="F83" i="27"/>
  <c r="F86" i="27" s="1"/>
  <c r="F84" i="27"/>
  <c r="F72" i="27"/>
  <c r="F73" i="27"/>
  <c r="F74" i="27"/>
  <c r="H85" i="27"/>
  <c r="H83" i="27"/>
  <c r="H84" i="27"/>
  <c r="H72" i="27"/>
  <c r="H73" i="27"/>
  <c r="H74" i="27"/>
  <c r="I84" i="27"/>
  <c r="I85" i="27"/>
  <c r="I86" i="27" s="1"/>
  <c r="I83" i="27"/>
  <c r="I73" i="27"/>
  <c r="I74" i="27"/>
  <c r="I72" i="27"/>
  <c r="I75" i="27" s="1"/>
  <c r="J84" i="27"/>
  <c r="J85" i="27"/>
  <c r="J83" i="27"/>
  <c r="J73" i="27"/>
  <c r="J72" i="27"/>
  <c r="J74" i="27"/>
  <c r="D84" i="27"/>
  <c r="D85" i="27"/>
  <c r="D83" i="27"/>
  <c r="D72" i="27"/>
  <c r="D73" i="27"/>
  <c r="D74" i="27"/>
  <c r="G84" i="27"/>
  <c r="G72" i="27"/>
  <c r="G74" i="27"/>
  <c r="G85" i="27"/>
  <c r="G83" i="27"/>
  <c r="G73" i="27"/>
  <c r="E51" i="37"/>
  <c r="E82" i="37" s="1"/>
  <c r="E86" i="27"/>
  <c r="E74" i="37"/>
  <c r="O39" i="27"/>
  <c r="O63" i="27" s="1"/>
  <c r="O40" i="27"/>
  <c r="O64" i="27" s="1"/>
  <c r="O37" i="27"/>
  <c r="O61" i="27" s="1"/>
  <c r="O36" i="27"/>
  <c r="O60" i="27" s="1"/>
  <c r="O35" i="27"/>
  <c r="O59" i="27" s="1"/>
  <c r="O34" i="27"/>
  <c r="O58" i="27" s="1"/>
  <c r="O31" i="27"/>
  <c r="O55" i="27" s="1"/>
  <c r="O30" i="27"/>
  <c r="O54" i="27" s="1"/>
  <c r="O29" i="27"/>
  <c r="O53" i="27" s="1"/>
  <c r="O27" i="27"/>
  <c r="O51" i="27" s="1"/>
  <c r="O26" i="27"/>
  <c r="O50" i="27" s="1"/>
  <c r="C41" i="27"/>
  <c r="C65" i="27" s="1"/>
  <c r="O25" i="27"/>
  <c r="O49" i="27" s="1"/>
  <c r="E25" i="37"/>
  <c r="E81" i="37" s="1"/>
  <c r="O32" i="27"/>
  <c r="O56" i="27" s="1"/>
  <c r="O23" i="27"/>
  <c r="O47" i="27" s="1"/>
  <c r="G86" i="27" l="1"/>
  <c r="I76" i="27"/>
  <c r="D75" i="27"/>
  <c r="D76" i="27" s="1"/>
  <c r="H75" i="27"/>
  <c r="H76" i="27" s="1"/>
  <c r="F75" i="27"/>
  <c r="F76" i="27" s="1"/>
  <c r="E75" i="27"/>
  <c r="J75" i="27"/>
  <c r="G75" i="27"/>
  <c r="G76" i="27" s="1"/>
  <c r="J86" i="27"/>
  <c r="H86" i="27"/>
  <c r="J76" i="27"/>
  <c r="E76" i="27"/>
  <c r="D86" i="27"/>
  <c r="C8" i="27"/>
  <c r="C16" i="27" s="1"/>
  <c r="O41" i="27"/>
  <c r="O65" i="27" s="1"/>
  <c r="P47" i="27" s="1"/>
  <c r="P56" i="27" l="1"/>
  <c r="P55" i="27"/>
  <c r="P54" i="27"/>
  <c r="P61" i="27"/>
  <c r="P50" i="27"/>
  <c r="P60" i="27"/>
  <c r="P57" i="27"/>
  <c r="P62" i="27"/>
  <c r="P48" i="27"/>
  <c r="P52" i="27"/>
  <c r="P63" i="27"/>
  <c r="P59" i="27"/>
  <c r="P53" i="27"/>
  <c r="P49" i="27"/>
  <c r="P64" i="27"/>
  <c r="P58" i="27"/>
  <c r="P51" i="27"/>
  <c r="C85" i="27"/>
  <c r="C83" i="27"/>
  <c r="C84" i="27"/>
  <c r="C73" i="27"/>
  <c r="C72" i="27"/>
  <c r="C74" i="27"/>
  <c r="P38" i="27"/>
  <c r="P34" i="27"/>
  <c r="P30" i="27"/>
  <c r="P26" i="27"/>
  <c r="P29" i="27"/>
  <c r="P36" i="27"/>
  <c r="P28" i="27"/>
  <c r="P37" i="27"/>
  <c r="P40" i="27"/>
  <c r="P39" i="27"/>
  <c r="P35" i="27"/>
  <c r="P31" i="27"/>
  <c r="P27" i="27"/>
  <c r="P33" i="27"/>
  <c r="P25" i="27"/>
  <c r="P32" i="27"/>
  <c r="P24" i="27"/>
  <c r="P23" i="27"/>
  <c r="P65" i="27" l="1"/>
  <c r="C86" i="27"/>
  <c r="C75" i="27"/>
  <c r="C76" i="27" s="1"/>
  <c r="P41" i="27"/>
</calcChain>
</file>

<file path=xl/sharedStrings.xml><?xml version="1.0" encoding="utf-8"?>
<sst xmlns="http://schemas.openxmlformats.org/spreadsheetml/2006/main" count="1787" uniqueCount="125">
  <si>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</si>
  <si>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</si>
  <si>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</si>
  <si>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</si>
  <si>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</si>
  <si>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</si>
  <si>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</si>
  <si>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</si>
  <si>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</si>
  <si>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</si>
  <si>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</si>
  <si>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</si>
  <si>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</si>
  <si>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</si>
  <si>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</si>
  <si>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</si>
  <si>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</si>
  <si>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</si>
  <si>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</si>
  <si>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</si>
  <si>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</si>
  <si>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</si>
  <si>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</si>
  <si>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</si>
  <si>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</si>
  <si>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</si>
  <si>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</si>
  <si>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</si>
  <si>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</si>
  <si>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</si>
  <si>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</si>
  <si>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</si>
  <si>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Ukupno</t>
  </si>
  <si>
    <t>Ukupan promet ovlaštenih mjenjača</t>
  </si>
  <si>
    <t>Ostale valute</t>
  </si>
  <si>
    <t xml:space="preserve">Odnos otkupa i prodaje strane gotovine i čekova 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</si>
  <si>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</si>
  <si>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</si>
  <si>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</si>
  <si>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</si>
  <si>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</si>
  <si>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</si>
  <si>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</si>
  <si>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</si>
  <si>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</si>
  <si>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</si>
  <si>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</si>
  <si>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</si>
  <si>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</si>
  <si>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</si>
  <si>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</si>
  <si>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</si>
  <si>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</si>
  <si>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</si>
  <si>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</si>
  <si>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</si>
  <si>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</si>
  <si>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</si>
  <si>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</si>
  <si>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 kunama</t>
  </si>
  <si>
    <t>Ukupan iznos prodaje</t>
  </si>
  <si>
    <t>u kunama</t>
  </si>
  <si>
    <t>Promet po valutama</t>
  </si>
  <si>
    <t>u kunama i postocima</t>
  </si>
  <si>
    <t>u postocima</t>
  </si>
  <si>
    <t>Udio valuta u ukupnom prometu ovlaštenih mjenjača</t>
  </si>
  <si>
    <t>Otkup strane gotovine</t>
  </si>
  <si>
    <t>Prodaja strane gotovine</t>
  </si>
  <si>
    <t>Otkup čekova</t>
  </si>
  <si>
    <t>Prosinac</t>
  </si>
  <si>
    <t>Otkupljena strana gotovina u siječnju 2020.</t>
  </si>
  <si>
    <t>Prodana strana gotovina u siječnju 2020.</t>
  </si>
  <si>
    <t>Otkupljeni čekovi koji glase na stranu valutu u siječnju 2020.</t>
  </si>
  <si>
    <t>Ukupan promet ovlaštenih mjenjača u siječnju 2020.</t>
  </si>
  <si>
    <t>Otkupljena strana gotovina u veljači 2020.</t>
  </si>
  <si>
    <t>Prodana strana gotovina u veljači 2020.</t>
  </si>
  <si>
    <t>Otkupljeni čekovi koji glase na stranu valutu u velječi 2020.</t>
  </si>
  <si>
    <t>Ukupan promet ovlaštenih mjenjača u veljači 2020.</t>
  </si>
  <si>
    <t>Otkupljena strana gotovina u ožujku 2020.</t>
  </si>
  <si>
    <t>Prodana strana gotovina u ožujku 2020.</t>
  </si>
  <si>
    <t>Otkupljeni čekovi koji glase na stranu valutu u ožujku 2020.</t>
  </si>
  <si>
    <t>Ukupan promet ovlaštenih mjenjača u ožujku 2020.</t>
  </si>
  <si>
    <t>Otkupljena strana gotovina u travnju 2020.</t>
  </si>
  <si>
    <t>Prodana strana gotovina u travnju 2020.</t>
  </si>
  <si>
    <t>Otkupljeni čekovi koji glase na stranu valutu u travnju 2020.</t>
  </si>
  <si>
    <t>Ukupan promet ovlaštenih mjenjača u travnju 2020.</t>
  </si>
  <si>
    <t>Otkupljena strana gotovina u svibnju 2020.</t>
  </si>
  <si>
    <t>Prodana strana gotovina u svibnju 2020.</t>
  </si>
  <si>
    <t>Otkupljeni čekovi koji glase na stranu valutu u svibnju 2020.</t>
  </si>
  <si>
    <t>Ukupan promet ovlaštenih mjenjača u svibnju 2020.</t>
  </si>
  <si>
    <t>Otkupljena strana gotovina u lipnju 2020.</t>
  </si>
  <si>
    <t>Prodana strana gotovina u lipnju 2020.</t>
  </si>
  <si>
    <t>Otkupljeni čekovi koji glase na stranu valutu u lipnju 2020.</t>
  </si>
  <si>
    <t>Ukupan promet ovlaštenih mjenjača u lipnju 2020.</t>
  </si>
  <si>
    <t>Otkupljena strana gotovina u srpnju 2020.</t>
  </si>
  <si>
    <t>Prodana strana gotovina u srpnju 2020.</t>
  </si>
  <si>
    <t>Otkupljeni čekovi koji glase na stranu valutu u srpnju 2020.</t>
  </si>
  <si>
    <t>Ukupan promet ovlaštenih mjenjača u srpnju 2020.</t>
  </si>
  <si>
    <t>Otkupljena strana gotovina u kolovozu 2020.</t>
  </si>
  <si>
    <t>Prodana strana gotovina u kolovozu 2020.</t>
  </si>
  <si>
    <t>Otkupljeni čekovi koji glase na stranu valutu u kolovozu 2020.</t>
  </si>
  <si>
    <t>Ukupan promet ovlaštenih mjenjača u kolovozu 2020.</t>
  </si>
  <si>
    <t>Otkupljena strana gotovina u rujnu 2020.</t>
  </si>
  <si>
    <t>Prodana strana gotovina u rujnu 2020.</t>
  </si>
  <si>
    <t>Otkupljeni čekovi koji glase na stranu valutu u rujnu 2020.</t>
  </si>
  <si>
    <t>Ukupan promet ovlaštenih mjenjača u rujnu 2020.</t>
  </si>
  <si>
    <t>Otkupljena strana gotovina u listopadu 2020.</t>
  </si>
  <si>
    <t>Prodana strana gotovina u listopadu 2020.</t>
  </si>
  <si>
    <t>Otkupljeni čekovi koji glase na stranu valutu u listopadu 2020.</t>
  </si>
  <si>
    <t>Ukupan promet ovlaštenih mjenjača u listopadu 2020.</t>
  </si>
  <si>
    <t>Otkupljena strana gotovina u studenome 2020.</t>
  </si>
  <si>
    <t>Prodana strana gotovina u studenome 2020.</t>
  </si>
  <si>
    <t>Otkupljeni čekovi koji glase na stranu valutu u studenome 2020.</t>
  </si>
  <si>
    <t>Ukupan promet ovlaštenih mjenjača u studenome 2020.</t>
  </si>
  <si>
    <t>Otkupljena strana gotovina u prosincu 2020.</t>
  </si>
  <si>
    <t>Prodana strana gotovina u prosincu 2020.</t>
  </si>
  <si>
    <t>Otkupljeni čekovi koji glase na stranu valutu u prosincu 2020.</t>
  </si>
  <si>
    <t>Ukupan promet ovlaštenih mjenjača u prosincu 2020.</t>
  </si>
  <si>
    <t>Promet ovlaštenih mjenjača u 2020.</t>
  </si>
  <si>
    <t>u eurima*</t>
  </si>
  <si>
    <t>u eurima* i postocima</t>
  </si>
  <si>
    <t>U eurima*</t>
  </si>
  <si>
    <t>Ukupno u milijunima</t>
  </si>
  <si>
    <t>u milijunima kuna / eura</t>
  </si>
  <si>
    <t>* iznos u eurima izračunat iz iznosa u kunama primjenom fiksnog tečaja konverzije kune u euro: 1 euro = 7,53450 kuna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</si>
</sst>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#,##0.000000"/>
    <numFmt numFmtId="165" formatCode="#,##0.00000"/>
    <numFmt numFmtId="166" formatCode="[$-41A]mmm\-yy;@"/>
    <numFmt numFmtId="167" formatCode="#,##0.0"/>
    <numFmt numFmtId="168" formatCode="0.000"/>
    <numFmt numFmtId="169" formatCode="_-* #,##0_-;\-* #,##0_-;_-* &quot;-&quot;??_-;_-@_-"/>
    <numFmt numFmtId="170" formatCode="0.00000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  <xf numFmtId="43" fontId="1" fillId="0" borderId="0" applyFont="0" applyFill="0" applyBorder="0" applyAlignment="0" applyProtection="0"/>
  </cellStyleXfs>
  <cellXfs count="64">
    <xf numFmtId="166" fontId="0" fillId="0" borderId="0" xfId="0" applyNumberFormat="1"/>
    <xf numFmtId="166" fontId="0" fillId="2" borderId="0" xfId="0" applyNumberFormat="1" applyFont="1" applyFill="1"/>
    <xf numFmtId="166" fontId="4" fillId="0" borderId="2" xfId="7" applyNumberFormat="1"/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2" fontId="0" fillId="2" borderId="0" xfId="0" applyNumberFormat="1" applyFont="1" applyFill="1"/>
    <xf numFmtId="166" fontId="9" fillId="0" borderId="0" xfId="0" applyNumberFormat="1" applyFont="1" applyAlignment="1">
      <alignment horizontal="left" vertical="center" readingOrder="1"/>
    </xf>
    <xf numFmtId="2" fontId="0" fillId="0" borderId="0" xfId="0" applyNumberFormat="1" applyFont="1" applyBorder="1"/>
    <xf numFmtId="2" fontId="4" fillId="0" borderId="0" xfId="0" applyNumberFormat="1" applyFont="1" applyBorder="1"/>
    <xf numFmtId="169" fontId="0" fillId="0" borderId="0" xfId="10" applyNumberFormat="1" applyFont="1" applyBorder="1"/>
    <xf numFmtId="3" fontId="0" fillId="0" borderId="0" xfId="10" applyNumberFormat="1" applyFont="1" applyBorder="1"/>
    <xf numFmtId="166" fontId="0" fillId="0" borderId="0" xfId="0" applyNumberFormat="1" applyFont="1" applyBorder="1" applyProtection="1">
      <protection locked="0"/>
    </xf>
    <xf numFmtId="166" fontId="0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  <xf numFmtId="166" fontId="7" fillId="0" borderId="0" xfId="0" applyNumberFormat="1" applyFont="1" applyProtection="1">
      <protection locked="0"/>
    </xf>
    <xf numFmtId="166" fontId="4" fillId="0" borderId="3" xfId="9" applyNumberForma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166" fontId="1" fillId="0" borderId="2" xfId="7" applyNumberFormat="1" applyFont="1" applyProtection="1">
      <protection locked="0"/>
    </xf>
    <xf numFmtId="4" fontId="4" fillId="0" borderId="2" xfId="7" applyNumberFormat="1" applyProtection="1">
      <protection locked="0"/>
    </xf>
    <xf numFmtId="166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66" fontId="8" fillId="0" borderId="0" xfId="0" applyNumberFormat="1" applyFont="1" applyProtection="1">
      <protection locked="0"/>
    </xf>
    <xf numFmtId="166" fontId="4" fillId="0" borderId="3" xfId="9" applyNumberFormat="1" applyAlignment="1" applyProtection="1">
      <alignment horizontal="left" vertical="center" wrapText="1"/>
      <protection locked="0"/>
    </xf>
    <xf numFmtId="166" fontId="4" fillId="0" borderId="3" xfId="9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66" fontId="8" fillId="0" borderId="0" xfId="7" applyNumberFormat="1" applyFont="1" applyBorder="1" applyProtection="1">
      <protection locked="0"/>
    </xf>
    <xf numFmtId="2" fontId="0" fillId="0" borderId="0" xfId="0" applyNumberFormat="1" applyFont="1" applyProtection="1">
      <protection locked="0"/>
    </xf>
    <xf numFmtId="166" fontId="1" fillId="0" borderId="1" xfId="6" applyNumberFormat="1" applyFont="1" applyProtection="1">
      <protection locked="0"/>
    </xf>
    <xf numFmtId="2" fontId="1" fillId="0" borderId="1" xfId="6" applyNumberFormat="1" applyFont="1" applyProtection="1">
      <protection locked="0"/>
    </xf>
    <xf numFmtId="166" fontId="0" fillId="0" borderId="2" xfId="8" applyNumberFormat="1" applyFont="1" applyProtection="1">
      <protection locked="0"/>
    </xf>
    <xf numFmtId="2" fontId="1" fillId="0" borderId="2" xfId="8" applyNumberFormat="1" applyProtection="1">
      <protection locked="0"/>
    </xf>
    <xf numFmtId="166" fontId="0" fillId="0" borderId="1" xfId="5" applyNumberFormat="1" applyFont="1" applyBorder="1" applyProtection="1">
      <protection locked="0"/>
    </xf>
    <xf numFmtId="4" fontId="0" fillId="0" borderId="1" xfId="5" applyNumberFormat="1" applyFont="1" applyBorder="1" applyProtection="1">
      <protection locked="0"/>
    </xf>
    <xf numFmtId="4" fontId="1" fillId="0" borderId="2" xfId="8" applyNumberFormat="1" applyProtection="1">
      <protection locked="0"/>
    </xf>
    <xf numFmtId="170" fontId="10" fillId="0" borderId="0" xfId="0" applyNumberFormat="1" applyFont="1" applyProtection="1"/>
    <xf numFmtId="166" fontId="4" fillId="0" borderId="0" xfId="9" applyNumberFormat="1" applyBorder="1" applyAlignment="1">
      <alignment horizontal="left" vertical="center" wrapText="1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1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  <cellStyle name="Zarez" xfId="10" builtinId="3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strane gotovine i čekova u 2020.</a:t>
            </a:r>
          </a:p>
        </c:rich>
      </c:tx>
      <c:layout>
        <c:manualLayout>
          <c:xMode val="edge"/>
          <c:yMode val="edge"/>
          <c:x val="0.14141414141414141"/>
          <c:y val="3.5154469258657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'2020'!$C$5:$N$5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'2020'!$C$6:$N$6</c:f>
              <c:numCache>
                <c:formatCode>#,##0.00</c:formatCode>
                <c:ptCount val="12"/>
                <c:pt idx="0">
                  <c:v>1067761812</c:v>
                </c:pt>
                <c:pt idx="1">
                  <c:v>1130901961</c:v>
                </c:pt>
                <c:pt idx="2">
                  <c:v>748872803</c:v>
                </c:pt>
                <c:pt idx="3">
                  <c:v>402176833</c:v>
                </c:pt>
                <c:pt idx="4">
                  <c:v>764622463</c:v>
                </c:pt>
                <c:pt idx="5">
                  <c:v>1322657526</c:v>
                </c:pt>
                <c:pt idx="6">
                  <c:v>2254151709</c:v>
                </c:pt>
                <c:pt idx="7">
                  <c:v>2189511945</c:v>
                </c:pt>
                <c:pt idx="8">
                  <c:v>1152934330</c:v>
                </c:pt>
                <c:pt idx="9">
                  <c:v>1083581656</c:v>
                </c:pt>
                <c:pt idx="10">
                  <c:v>881540066</c:v>
                </c:pt>
                <c:pt idx="11">
                  <c:v>855292729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4974-94EA-60F594177670}"/>
            </c:ext>
          </c:extLst>
        </c:ser>
        <c:ser>
          <c:idx val="1"/>
          <c:order val="1"/>
          <c:tx>
            <c:strRef>
              <c:f>'2020'!$B$7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'2020'!$C$5:$N$5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'2020'!$C$7:$N$7</c:f>
              <c:numCache>
                <c:formatCode>#,##0.00</c:formatCode>
                <c:ptCount val="12"/>
                <c:pt idx="0">
                  <c:v>535738244</c:v>
                </c:pt>
                <c:pt idx="1">
                  <c:v>491795693</c:v>
                </c:pt>
                <c:pt idx="2">
                  <c:v>363876238</c:v>
                </c:pt>
                <c:pt idx="3">
                  <c:v>162716103</c:v>
                </c:pt>
                <c:pt idx="4">
                  <c:v>275741967</c:v>
                </c:pt>
                <c:pt idx="5">
                  <c:v>425641609</c:v>
                </c:pt>
                <c:pt idx="6">
                  <c:v>644690839</c:v>
                </c:pt>
                <c:pt idx="7">
                  <c:v>745132329</c:v>
                </c:pt>
                <c:pt idx="8">
                  <c:v>506519880</c:v>
                </c:pt>
                <c:pt idx="9">
                  <c:v>445001082</c:v>
                </c:pt>
                <c:pt idx="10">
                  <c:v>370056660</c:v>
                </c:pt>
                <c:pt idx="11">
                  <c:v>416104699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6-4974-94EA-60F59417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01449088"/>
        <c:axId val="801449648"/>
      </c:barChart>
      <c:catAx>
        <c:axId val="8014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1449648"/>
        <c:crosses val="autoZero"/>
        <c:auto val="1"/>
        <c:lblAlgn val="ctr"/>
        <c:lblOffset val="100"/>
        <c:noMultiLvlLbl val="1"/>
      </c:catAx>
      <c:valAx>
        <c:axId val="80144964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014490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veljači 2020.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14-46E1-883A-05D7867E90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14-46E1-883A-05D7867E90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14-46E1-883A-05D7867E90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14-46E1-883A-05D7867E9075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214-46E1-883A-05D7867E9075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214-46E1-883A-05D7867E9075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214-46E1-883A-05D7867E907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'2020'!$D$72:$D$75</c:f>
              <c:numCache>
                <c:formatCode>0.00</c:formatCode>
                <c:ptCount val="4"/>
                <c:pt idx="0">
                  <c:v>84.471646373625688</c:v>
                </c:pt>
                <c:pt idx="1">
                  <c:v>8.4283538379972303</c:v>
                </c:pt>
                <c:pt idx="2">
                  <c:v>3.2515810859735179</c:v>
                </c:pt>
                <c:pt idx="3">
                  <c:v>3.8484187024035634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14-46E1-883A-05D7867E9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ožujku 2020.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7D-40A2-A7B8-FB9C714684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7D-40A2-A7B8-FB9C714684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7D-40A2-A7B8-FB9C71468425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7D-40A2-A7B8-FB9C7146842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'2020'!$B$83:$B$85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'2020'!$E$83:$E$85</c:f>
              <c:numCache>
                <c:formatCode>#,##0.00</c:formatCode>
                <c:ptCount val="3"/>
                <c:pt idx="0">
                  <c:v>67.299343823923365</c:v>
                </c:pt>
                <c:pt idx="1">
                  <c:v>32.700656176076635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7D-40A2-A7B8-FB9C714684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ožujku 2020.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AA-40BA-AA21-D740163359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CAA-40BA-AA21-D740163359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CAA-40BA-AA21-D740163359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CAA-40BA-AA21-D7401633595D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166666666666666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AA-40BA-AA21-D7401633595D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AA-40BA-AA21-D7401633595D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AA-40BA-AA21-D7401633595D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AA-40BA-AA21-D7401633595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'2020'!$E$72:$E$75</c:f>
              <c:numCache>
                <c:formatCode>0.00</c:formatCode>
                <c:ptCount val="4"/>
                <c:pt idx="0">
                  <c:v>86.551187151281496</c:v>
                </c:pt>
                <c:pt idx="1">
                  <c:v>7.886788643837618</c:v>
                </c:pt>
                <c:pt idx="2">
                  <c:v>2.9516993310983226</c:v>
                </c:pt>
                <c:pt idx="3">
                  <c:v>2.6103248737825631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AA-40BA-AA21-D74016335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travnju 2020.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81-4C9B-9AAD-F990E1CFD9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81-4C9B-9AAD-F990E1CFD9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81-4C9B-9AAD-F990E1CFD95F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4.629629629629714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881-4C9B-9AAD-F990E1CFD95F}"/>
                </c:ext>
              </c:extLst>
            </c:dLbl>
            <c:dLbl>
              <c:idx val="1"/>
              <c:layout>
                <c:manualLayout>
                  <c:x val="-3.6111111111111122E-2"/>
                  <c:y val="4.629629629629629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881-4C9B-9AAD-F990E1CFD95F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881-4C9B-9AAD-F990E1CFD95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'2020'!$F$83:$F$85</c:f>
              <c:numCache>
                <c:formatCode>#,##0.00</c:formatCode>
                <c:ptCount val="3"/>
                <c:pt idx="0">
                  <c:v>71.195231409301954</c:v>
                </c:pt>
                <c:pt idx="1">
                  <c:v>28.804768590698043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81-4C9B-9AAD-F990E1CFD9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travnju 2020.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B7-4476-AEBA-F457575922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B7-4476-AEBA-F457575922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B7-4476-AEBA-F457575922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B7-4476-AEBA-F457575922C0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166666666666666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B7-4476-AEBA-F457575922C0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B7-4476-AEBA-F457575922C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B7-4476-AEBA-F457575922C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EB7-4476-AEBA-F457575922C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'2020'!$F$72:$F$75</c:f>
              <c:numCache>
                <c:formatCode>0.00</c:formatCode>
                <c:ptCount val="4"/>
                <c:pt idx="0">
                  <c:v>85.787864410469467</c:v>
                </c:pt>
                <c:pt idx="1">
                  <c:v>8.9018036508072029</c:v>
                </c:pt>
                <c:pt idx="2">
                  <c:v>2.6496019061566032</c:v>
                </c:pt>
                <c:pt idx="3">
                  <c:v>2.6607300325667267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B7-4476-AEBA-F45757592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svibnju 2020.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47-412E-9719-BE1946324B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47-412E-9719-BE1946324B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F47-412E-9719-BE1946324BFE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4.629629629629714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47-412E-9719-BE1946324BFE}"/>
                </c:ext>
              </c:extLst>
            </c:dLbl>
            <c:dLbl>
              <c:idx val="1"/>
              <c:layout>
                <c:manualLayout>
                  <c:x val="-3.6111111111111122E-2"/>
                  <c:y val="4.629629629629629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47-412E-9719-BE1946324BFE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47-412E-9719-BE1946324BF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'2020'!$G$83:$G$85</c:f>
              <c:numCache>
                <c:formatCode>#,##0.00</c:formatCode>
                <c:ptCount val="3"/>
                <c:pt idx="0">
                  <c:v>73.495636812573451</c:v>
                </c:pt>
                <c:pt idx="1">
                  <c:v>26.504363187426545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47-412E-9719-BE1946324B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svibnju 2020.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DB-4636-BEE6-20AB085C93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DB-4636-BEE6-20AB085C93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1DB-4636-BEE6-20AB085C93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DB-4636-BEE6-20AB085C939C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166666666666666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DB-4636-BEE6-20AB085C939C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1DB-4636-BEE6-20AB085C939C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1DB-4636-BEE6-20AB085C939C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1DB-4636-BEE6-20AB085C939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'2020'!$G$72:$G$75</c:f>
              <c:numCache>
                <c:formatCode>0.00</c:formatCode>
                <c:ptCount val="4"/>
                <c:pt idx="0">
                  <c:v>87.517916005644295</c:v>
                </c:pt>
                <c:pt idx="1">
                  <c:v>6.9470674809595332</c:v>
                </c:pt>
                <c:pt idx="2">
                  <c:v>2.9041366783368399</c:v>
                </c:pt>
                <c:pt idx="3">
                  <c:v>2.6308798350593317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DB-4636-BEE6-20AB085C9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lipnju 2020.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2F-4FA2-B0DC-E08018059A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2F-4FA2-B0DC-E08018059A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F2F-4FA2-B0DC-E08018059A64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4.629629629629714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2F-4FA2-B0DC-E08018059A64}"/>
                </c:ext>
              </c:extLst>
            </c:dLbl>
            <c:dLbl>
              <c:idx val="1"/>
              <c:layout>
                <c:manualLayout>
                  <c:x val="-3.6111111111111122E-2"/>
                  <c:y val="4.629629629629629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2F-4FA2-B0DC-E08018059A64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2F-4FA2-B0DC-E08018059A6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'2020'!$H$83:$H$85</c:f>
              <c:numCache>
                <c:formatCode>#,##0.00</c:formatCode>
                <c:ptCount val="3"/>
                <c:pt idx="0">
                  <c:v>75.653959869973846</c:v>
                </c:pt>
                <c:pt idx="1">
                  <c:v>24.346040130026147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2F-4FA2-B0DC-E08018059A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lipnju 2020.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9B-4B54-A650-EDE704CD35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9B-4B54-A650-EDE704CD35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9B-4B54-A650-EDE704CD35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9B-4B54-A650-EDE704CD352F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166666666666666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9B-4B54-A650-EDE704CD352F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9B-4B54-A650-EDE704CD352F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9B-4B54-A650-EDE704CD352F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E9B-4B54-A650-EDE704CD352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'2020'!$H$72:$H$75</c:f>
              <c:numCache>
                <c:formatCode>0.00</c:formatCode>
                <c:ptCount val="4"/>
                <c:pt idx="0">
                  <c:v>87.924794460302707</c:v>
                </c:pt>
                <c:pt idx="1">
                  <c:v>4.9583567402497168</c:v>
                </c:pt>
                <c:pt idx="2">
                  <c:v>3.6927178940690837</c:v>
                </c:pt>
                <c:pt idx="3">
                  <c:v>3.424130905378493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9B-4B54-A650-EDE704CD3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srpnju 2020.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1-4660-A382-E69A394454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1-4660-A382-E69A394454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1-4660-A382-E69A39445481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4.629629629629714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5F1-4660-A382-E69A39445481}"/>
                </c:ext>
              </c:extLst>
            </c:dLbl>
            <c:dLbl>
              <c:idx val="1"/>
              <c:layout>
                <c:manualLayout>
                  <c:x val="-3.6111111111111122E-2"/>
                  <c:y val="4.629629629629629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5F1-4660-A382-E69A39445481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5F1-4660-A382-E69A3944548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'2020'!$I$83:$I$85</c:f>
              <c:numCache>
                <c:formatCode>#,##0.00</c:formatCode>
                <c:ptCount val="3"/>
                <c:pt idx="0">
                  <c:v>77.760405116007703</c:v>
                </c:pt>
                <c:pt idx="1">
                  <c:v>22.2395948839923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F1-4660-A382-E69A394454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u 2020.</a:t>
            </a:r>
          </a:p>
        </c:rich>
      </c:tx>
      <c:layout>
        <c:manualLayout>
          <c:xMode val="edge"/>
          <c:yMode val="edge"/>
          <c:x val="0.13304212397646722"/>
          <c:y val="2.298959464396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'2020'!$B$6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'2020'!$C$5:$N$5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'2020'!$C$6:$N$6</c:f>
              <c:numCache>
                <c:formatCode>#,##0.00</c:formatCode>
                <c:ptCount val="12"/>
                <c:pt idx="0">
                  <c:v>1067761812</c:v>
                </c:pt>
                <c:pt idx="1">
                  <c:v>1130901961</c:v>
                </c:pt>
                <c:pt idx="2">
                  <c:v>748872803</c:v>
                </c:pt>
                <c:pt idx="3">
                  <c:v>402176833</c:v>
                </c:pt>
                <c:pt idx="4">
                  <c:v>764622463</c:v>
                </c:pt>
                <c:pt idx="5">
                  <c:v>1322657526</c:v>
                </c:pt>
                <c:pt idx="6">
                  <c:v>2254151709</c:v>
                </c:pt>
                <c:pt idx="7">
                  <c:v>2189511945</c:v>
                </c:pt>
                <c:pt idx="8">
                  <c:v>1152934330</c:v>
                </c:pt>
                <c:pt idx="9">
                  <c:v>1083581656</c:v>
                </c:pt>
                <c:pt idx="10">
                  <c:v>881540066</c:v>
                </c:pt>
                <c:pt idx="11">
                  <c:v>855292729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9-4DD8-9A7C-2C28264EA7F1}"/>
            </c:ext>
          </c:extLst>
        </c:ser>
        <c:ser>
          <c:idx val="1"/>
          <c:order val="1"/>
          <c:tx>
            <c:strRef>
              <c:f>'2020'!$B$7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'2020'!$C$5:$N$5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'2020'!$C$7:$N$7</c:f>
              <c:numCache>
                <c:formatCode>#,##0.00</c:formatCode>
                <c:ptCount val="12"/>
                <c:pt idx="0">
                  <c:v>535738244</c:v>
                </c:pt>
                <c:pt idx="1">
                  <c:v>491795693</c:v>
                </c:pt>
                <c:pt idx="2">
                  <c:v>363876238</c:v>
                </c:pt>
                <c:pt idx="3">
                  <c:v>162716103</c:v>
                </c:pt>
                <c:pt idx="4">
                  <c:v>275741967</c:v>
                </c:pt>
                <c:pt idx="5">
                  <c:v>425641609</c:v>
                </c:pt>
                <c:pt idx="6">
                  <c:v>644690839</c:v>
                </c:pt>
                <c:pt idx="7">
                  <c:v>745132329</c:v>
                </c:pt>
                <c:pt idx="8">
                  <c:v>506519880</c:v>
                </c:pt>
                <c:pt idx="9">
                  <c:v>445001082</c:v>
                </c:pt>
                <c:pt idx="10">
                  <c:v>370056660</c:v>
                </c:pt>
                <c:pt idx="11">
                  <c:v>416104699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9-4DD8-9A7C-2C28264E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01453008"/>
        <c:axId val="801453568"/>
      </c:barChart>
      <c:catAx>
        <c:axId val="8014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801453568"/>
        <c:crosses val="autoZero"/>
        <c:auto val="1"/>
        <c:lblAlgn val="ctr"/>
        <c:lblOffset val="100"/>
        <c:noMultiLvlLbl val="1"/>
      </c:catAx>
      <c:valAx>
        <c:axId val="8014535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14530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srpnju 2020.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19-401C-A90A-0D253C6310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19-401C-A90A-0D253C6310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19-401C-A90A-0D253C6310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19-401C-A90A-0D253C631074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166666666666666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19-401C-A90A-0D253C631074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19-401C-A90A-0D253C631074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19-401C-A90A-0D253C631074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E19-401C-A90A-0D253C63107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'2020'!$I$72:$I$75</c:f>
              <c:numCache>
                <c:formatCode>0.00</c:formatCode>
                <c:ptCount val="4"/>
                <c:pt idx="0">
                  <c:v>88.941117646380007</c:v>
                </c:pt>
                <c:pt idx="1">
                  <c:v>3.6175461158575484</c:v>
                </c:pt>
                <c:pt idx="2">
                  <c:v>3.919209999121346</c:v>
                </c:pt>
                <c:pt idx="3">
                  <c:v>3.5221262386410981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19-401C-A90A-0D253C631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kolovozu 2020.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14-4506-B04A-727B550011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14-4506-B04A-727B550011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14-4506-B04A-727B550011BD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4.629629629629714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714-4506-B04A-727B550011BD}"/>
                </c:ext>
              </c:extLst>
            </c:dLbl>
            <c:dLbl>
              <c:idx val="1"/>
              <c:layout>
                <c:manualLayout>
                  <c:x val="-3.6111111111111122E-2"/>
                  <c:y val="4.629629629629629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714-4506-B04A-727B550011BD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714-4506-B04A-727B550011B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'2020'!$J$83:$J$85</c:f>
              <c:numCache>
                <c:formatCode>#,##0.00</c:formatCode>
                <c:ptCount val="3"/>
                <c:pt idx="0">
                  <c:v>74.60900976647639</c:v>
                </c:pt>
                <c:pt idx="1">
                  <c:v>25.390891005142656</c:v>
                </c:pt>
                <c:pt idx="2">
                  <c:v>9.9228380959129483E-5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14-4506-B04A-727B550011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kolovozu 2020.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91-46EF-8AFE-F502ABF002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91-46EF-8AFE-F502ABF002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91-46EF-8AFE-F502ABF002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91-46EF-8AFE-F502ABF002B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166666666666666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E91-46EF-8AFE-F502ABF002B6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E91-46EF-8AFE-F502ABF002B6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E91-46EF-8AFE-F502ABF002B6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E91-46EF-8AFE-F502ABF002B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'2020'!$J$72:$J$75</c:f>
              <c:numCache>
                <c:formatCode>0.00</c:formatCode>
                <c:ptCount val="4"/>
                <c:pt idx="0">
                  <c:v>89.91723741028791</c:v>
                </c:pt>
                <c:pt idx="1">
                  <c:v>3.1731424767566225</c:v>
                </c:pt>
                <c:pt idx="2">
                  <c:v>3.3159875580886164</c:v>
                </c:pt>
                <c:pt idx="3">
                  <c:v>3.5936325548668511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91-46EF-8AFE-F502ABF00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rujnu 2020.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F4-4D4D-8CB6-2174A487A5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F4-4D4D-8CB6-2174A487A5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F4-4D4D-8CB6-2174A487A5F5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4.629629629629714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F4-4D4D-8CB6-2174A487A5F5}"/>
                </c:ext>
              </c:extLst>
            </c:dLbl>
            <c:dLbl>
              <c:idx val="1"/>
              <c:layout>
                <c:manualLayout>
                  <c:x val="-3.6111111111111122E-2"/>
                  <c:y val="4.629629629629629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F4-4D4D-8CB6-2174A487A5F5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AF4-4D4D-8CB6-2174A487A5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'2020'!$K$83:$K$85</c:f>
              <c:numCache>
                <c:formatCode>#,##0.00</c:formatCode>
                <c:ptCount val="3"/>
                <c:pt idx="0">
                  <c:v>69.476718492883265</c:v>
                </c:pt>
                <c:pt idx="1">
                  <c:v>30.523281507116728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F4-4D4D-8CB6-2174A487A5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rujnu 2020.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2-4276-A4DA-EA965A2467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2-4276-A4DA-EA965A2467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2-4276-A4DA-EA965A2467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92-4276-A4DA-EA965A246792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166666666666666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92-4276-A4DA-EA965A246792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592-4276-A4DA-EA965A246792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592-4276-A4DA-EA965A246792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592-4276-A4DA-EA965A24679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'2020'!$K$72:$K$75</c:f>
              <c:numCache>
                <c:formatCode>0.00</c:formatCode>
                <c:ptCount val="4"/>
                <c:pt idx="0">
                  <c:v>87.348956558433756</c:v>
                </c:pt>
                <c:pt idx="1">
                  <c:v>5.8964852666829533</c:v>
                </c:pt>
                <c:pt idx="2">
                  <c:v>2.9644450388299655</c:v>
                </c:pt>
                <c:pt idx="3">
                  <c:v>3.7901131360533258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2-4276-A4DA-EA965A246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listopadu 2020.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F2-4D74-8AE4-052347F32E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F2-4D74-8AE4-052347F32E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3F2-4D74-8AE4-052347F32E42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4.629629629629714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3F2-4D74-8AE4-052347F32E42}"/>
                </c:ext>
              </c:extLst>
            </c:dLbl>
            <c:dLbl>
              <c:idx val="1"/>
              <c:layout>
                <c:manualLayout>
                  <c:x val="-3.6111111111111122E-2"/>
                  <c:y val="4.629629629629629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3F2-4D74-8AE4-052347F32E42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3F2-4D74-8AE4-052347F32E4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'2020'!$L$83:$L$85</c:f>
              <c:numCache>
                <c:formatCode>#,##0.00</c:formatCode>
                <c:ptCount val="3"/>
                <c:pt idx="0">
                  <c:v>70.887995072988971</c:v>
                </c:pt>
                <c:pt idx="1">
                  <c:v>29.112004927011025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F2-4D74-8AE4-052347F32E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listopadu 2020.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C5-4FF9-886A-366615D70A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C5-4FF9-886A-366615D70A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3C5-4FF9-886A-366615D70A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3C5-4FF9-886A-366615D70AE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166666666666666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3C5-4FF9-886A-366615D70AE6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3C5-4FF9-886A-366615D70AE6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C5-4FF9-886A-366615D70AE6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3C5-4FF9-886A-366615D70AE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'2020'!$L$72:$L$75</c:f>
              <c:numCache>
                <c:formatCode>0.00</c:formatCode>
                <c:ptCount val="4"/>
                <c:pt idx="0">
                  <c:v>87.206213890922541</c:v>
                </c:pt>
                <c:pt idx="1">
                  <c:v>6.1848782960677395</c:v>
                </c:pt>
                <c:pt idx="2">
                  <c:v>3.164571651730899</c:v>
                </c:pt>
                <c:pt idx="3">
                  <c:v>3.4443361612788204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C5-4FF9-886A-366615D7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studenome 2020.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E6-4D8C-BBB6-622D38831C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E6-4D8C-BBB6-622D38831C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E6-4D8C-BBB6-622D38831CF5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4.629629629629714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CE6-4D8C-BBB6-622D38831CF5}"/>
                </c:ext>
              </c:extLst>
            </c:dLbl>
            <c:dLbl>
              <c:idx val="1"/>
              <c:layout>
                <c:manualLayout>
                  <c:x val="-3.6111111111111122E-2"/>
                  <c:y val="4.629629629629629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CE6-4D8C-BBB6-622D38831CF5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CE6-4D8C-BBB6-622D38831C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'2020'!$M$83:$M$85</c:f>
              <c:numCache>
                <c:formatCode>#,##0.00</c:formatCode>
                <c:ptCount val="3"/>
                <c:pt idx="0">
                  <c:v>70.433235217651088</c:v>
                </c:pt>
                <c:pt idx="1">
                  <c:v>29.566764782348908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E6-4D8C-BBB6-622D38831C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studenome 2020.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F5-4CCA-AAEA-24971F619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F5-4CCA-AAEA-24971F619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5F5-4CCA-AAEA-24971F619D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F5-4CCA-AAEA-24971F619D2D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166666666666666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5F5-4CCA-AAEA-24971F619D2D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5F5-4CCA-AAEA-24971F619D2D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5F5-4CCA-AAEA-24971F619D2D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5F5-4CCA-AAEA-24971F619D2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'2020'!$M$72:$M$75</c:f>
              <c:numCache>
                <c:formatCode>0.00</c:formatCode>
                <c:ptCount val="4"/>
                <c:pt idx="0">
                  <c:v>86.612526022219711</c:v>
                </c:pt>
                <c:pt idx="1">
                  <c:v>6.5211505674712029</c:v>
                </c:pt>
                <c:pt idx="2">
                  <c:v>3.0834395934653478</c:v>
                </c:pt>
                <c:pt idx="3">
                  <c:v>3.782883816843738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F5-4CCA-AAEA-24971F619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prosincu 2020.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81-454F-8736-F6611D2735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81-454F-8736-F6611D2735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1-454F-8736-F6611D2735B2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4.629629629629714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A81-454F-8736-F6611D2735B2}"/>
                </c:ext>
              </c:extLst>
            </c:dLbl>
            <c:dLbl>
              <c:idx val="1"/>
              <c:layout>
                <c:manualLayout>
                  <c:x val="-3.6111111111111122E-2"/>
                  <c:y val="4.629629629629629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A81-454F-8736-F6611D2735B2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A81-454F-8736-F6611D2735B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'2020'!$N$83:$N$85</c:f>
              <c:numCache>
                <c:formatCode>#,##0.00</c:formatCode>
                <c:ptCount val="3"/>
                <c:pt idx="0">
                  <c:v>67.271862453382283</c:v>
                </c:pt>
                <c:pt idx="1">
                  <c:v>32.728137546617717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81-454F-8736-F6611D2735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2020.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'2020'!$B$72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'2020'!$C$71:$N$71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'2020'!$C$72:$N$72</c:f>
              <c:numCache>
                <c:formatCode>0.00</c:formatCode>
                <c:ptCount val="12"/>
                <c:pt idx="0">
                  <c:v>83.652662872124026</c:v>
                </c:pt>
                <c:pt idx="1">
                  <c:v>84.471646373625688</c:v>
                </c:pt>
                <c:pt idx="2">
                  <c:v>86.551187151281496</c:v>
                </c:pt>
                <c:pt idx="3">
                  <c:v>85.787864410469467</c:v>
                </c:pt>
                <c:pt idx="4">
                  <c:v>87.517916005644295</c:v>
                </c:pt>
                <c:pt idx="5">
                  <c:v>87.924794460302707</c:v>
                </c:pt>
                <c:pt idx="6">
                  <c:v>88.941117646380007</c:v>
                </c:pt>
                <c:pt idx="7">
                  <c:v>89.91723741028791</c:v>
                </c:pt>
                <c:pt idx="8">
                  <c:v>87.348956558433756</c:v>
                </c:pt>
                <c:pt idx="9">
                  <c:v>87.206213890922541</c:v>
                </c:pt>
                <c:pt idx="10">
                  <c:v>86.612526022219711</c:v>
                </c:pt>
                <c:pt idx="11">
                  <c:v>88.171325292314492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3-429C-9EB5-8C99D2B2E2C3}"/>
            </c:ext>
          </c:extLst>
        </c:ser>
        <c:ser>
          <c:idx val="1"/>
          <c:order val="1"/>
          <c:tx>
            <c:strRef>
              <c:f>'2020'!$B$73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'2020'!$C$71:$N$71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'2020'!$C$73:$N$73</c:f>
              <c:numCache>
                <c:formatCode>0.00</c:formatCode>
                <c:ptCount val="12"/>
                <c:pt idx="0">
                  <c:v>8.7680962949713788</c:v>
                </c:pt>
                <c:pt idx="1">
                  <c:v>8.4283538379972303</c:v>
                </c:pt>
                <c:pt idx="2">
                  <c:v>7.886788643837618</c:v>
                </c:pt>
                <c:pt idx="3">
                  <c:v>8.9018036508072029</c:v>
                </c:pt>
                <c:pt idx="4">
                  <c:v>6.9470674809595332</c:v>
                </c:pt>
                <c:pt idx="5">
                  <c:v>4.9583567402497168</c:v>
                </c:pt>
                <c:pt idx="6">
                  <c:v>3.6175461158575484</c:v>
                </c:pt>
                <c:pt idx="7">
                  <c:v>3.1731424767566225</c:v>
                </c:pt>
                <c:pt idx="8">
                  <c:v>5.8964852666829533</c:v>
                </c:pt>
                <c:pt idx="9">
                  <c:v>6.1848782960677395</c:v>
                </c:pt>
                <c:pt idx="10">
                  <c:v>6.5211505674712029</c:v>
                </c:pt>
                <c:pt idx="11">
                  <c:v>5.6155842718914171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3-429C-9EB5-8C99D2B2E2C3}"/>
            </c:ext>
          </c:extLst>
        </c:ser>
        <c:ser>
          <c:idx val="2"/>
          <c:order val="2"/>
          <c:tx>
            <c:strRef>
              <c:f>'2020'!$B$74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'2020'!$C$71:$N$71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'2020'!$C$74:$N$74</c:f>
              <c:numCache>
                <c:formatCode>0.00</c:formatCode>
                <c:ptCount val="12"/>
                <c:pt idx="0">
                  <c:v>3.8517065072057601</c:v>
                </c:pt>
                <c:pt idx="1">
                  <c:v>3.2515810859735179</c:v>
                </c:pt>
                <c:pt idx="2">
                  <c:v>2.9516993310983226</c:v>
                </c:pt>
                <c:pt idx="3">
                  <c:v>2.6496019061566032</c:v>
                </c:pt>
                <c:pt idx="4">
                  <c:v>2.9041366783368399</c:v>
                </c:pt>
                <c:pt idx="5">
                  <c:v>3.6927178940690837</c:v>
                </c:pt>
                <c:pt idx="6">
                  <c:v>3.919209999121346</c:v>
                </c:pt>
                <c:pt idx="7">
                  <c:v>3.3159875580886164</c:v>
                </c:pt>
                <c:pt idx="8">
                  <c:v>2.9644450388299655</c:v>
                </c:pt>
                <c:pt idx="9">
                  <c:v>3.164571651730899</c:v>
                </c:pt>
                <c:pt idx="10">
                  <c:v>3.0834395934653478</c:v>
                </c:pt>
                <c:pt idx="11">
                  <c:v>2.7230714202766184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3-429C-9EB5-8C99D2B2E2C3}"/>
            </c:ext>
          </c:extLst>
        </c:ser>
        <c:ser>
          <c:idx val="3"/>
          <c:order val="3"/>
          <c:tx>
            <c:strRef>
              <c:f>'2020'!$B$75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'2020'!$C$71:$N$71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'2020'!$C$75:$N$75</c:f>
              <c:numCache>
                <c:formatCode>0.00</c:formatCode>
                <c:ptCount val="12"/>
                <c:pt idx="0">
                  <c:v>3.7275343256988354</c:v>
                </c:pt>
                <c:pt idx="1">
                  <c:v>3.8484187024035634</c:v>
                </c:pt>
                <c:pt idx="2">
                  <c:v>2.6103248737825631</c:v>
                </c:pt>
                <c:pt idx="3">
                  <c:v>2.6607300325667267</c:v>
                </c:pt>
                <c:pt idx="4">
                  <c:v>2.6308798350593317</c:v>
                </c:pt>
                <c:pt idx="5">
                  <c:v>3.424130905378493</c:v>
                </c:pt>
                <c:pt idx="6">
                  <c:v>3.5221262386410981</c:v>
                </c:pt>
                <c:pt idx="7">
                  <c:v>3.5936325548668511</c:v>
                </c:pt>
                <c:pt idx="8">
                  <c:v>3.7901131360533258</c:v>
                </c:pt>
                <c:pt idx="9">
                  <c:v>3.4443361612788204</c:v>
                </c:pt>
                <c:pt idx="10">
                  <c:v>3.782883816843738</c:v>
                </c:pt>
                <c:pt idx="11">
                  <c:v>3.4900190155174724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B3-429C-9EB5-8C99D2B2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01417424"/>
        <c:axId val="801417984"/>
      </c:barChart>
      <c:catAx>
        <c:axId val="8014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01417984"/>
        <c:crosses val="autoZero"/>
        <c:auto val="1"/>
        <c:lblAlgn val="ctr"/>
        <c:lblOffset val="100"/>
        <c:noMultiLvlLbl val="1"/>
      </c:catAx>
      <c:valAx>
        <c:axId val="80141798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01417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prosincu 2020.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93-4CA5-9732-7A5D9FCC78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93-4CA5-9732-7A5D9FCC78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493-4CA5-9732-7A5D9FCC78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493-4CA5-9732-7A5D9FCC786F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166666666666666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493-4CA5-9732-7A5D9FCC786F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493-4CA5-9732-7A5D9FCC786F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493-4CA5-9732-7A5D9FCC786F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493-4CA5-9732-7A5D9FCC786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'2020'!$N$72:$N$75</c:f>
              <c:numCache>
                <c:formatCode>0.00</c:formatCode>
                <c:ptCount val="4"/>
                <c:pt idx="0">
                  <c:v>88.171325292314492</c:v>
                </c:pt>
                <c:pt idx="1">
                  <c:v>5.6155842718914171</c:v>
                </c:pt>
                <c:pt idx="2">
                  <c:v>2.7230714202766184</c:v>
                </c:pt>
                <c:pt idx="3">
                  <c:v>3.4900190155174724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93-4CA5-9732-7A5D9FCC7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strane gotovine i čekova u 2020.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309787242059861E-2"/>
          <c:y val="0.13113542349578811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3.1105898533727104E-2"/>
                  <c:y val="7.66319821465583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2020'!$E$81</c:f>
              <c:numCache>
                <c:formatCode>#,##0.00</c:formatCode>
                <c:ptCount val="1"/>
                <c:pt idx="0">
                  <c:v>1067.761812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0-4541-9E8A-D45A9E6B72D5}"/>
            </c:ext>
          </c:extLst>
        </c:ser>
        <c:ser>
          <c:idx val="0"/>
          <c:order val="1"/>
          <c:tx>
            <c:v>Veljača</c:v>
          </c:tx>
          <c:invertIfNegative val="0"/>
          <c:dLbls>
            <c:dLbl>
              <c:idx val="0"/>
              <c:layout>
                <c:manualLayout>
                  <c:x val="4.7855228513426313E-3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3A-4DCE-B07D-272DB4FAE54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'veljača 2020'!$E$81</c:f>
              <c:numCache>
                <c:formatCode>#,##0.00</c:formatCode>
                <c:ptCount val="1"/>
                <c:pt idx="0">
                  <c:v>1130.901961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0-4541-9E8A-D45A9E6B72D5}"/>
            </c:ext>
          </c:extLst>
        </c:ser>
        <c:ser>
          <c:idx val="1"/>
          <c:order val="2"/>
          <c:tx>
            <c:v>Ožujak</c:v>
          </c:tx>
          <c:invertIfNegative val="0"/>
          <c:dLbls>
            <c:dLbl>
              <c:idx val="0"/>
              <c:layout>
                <c:manualLayout>
                  <c:x val="7.1782842770139032E-3"/>
                  <c:y val="-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9C-424B-8202-03A63F2BDD3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'ožujak 2020'!$E$81</c:f>
              <c:numCache>
                <c:formatCode>#,##0.00</c:formatCode>
                <c:ptCount val="1"/>
                <c:pt idx="0">
                  <c:v>748.87280299999998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20-4541-9E8A-D45A9E6B72D5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2020'!$E$81</c:f>
              <c:numCache>
                <c:formatCode>#,##0.00</c:formatCode>
                <c:ptCount val="1"/>
                <c:pt idx="0">
                  <c:v>402.17683299999999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20-4541-9E8A-D45A9E6B72D5}"/>
            </c:ext>
          </c:extLst>
        </c:ser>
        <c:ser>
          <c:idx val="3"/>
          <c:order val="4"/>
          <c:tx>
            <c:v>Svibanj</c:v>
          </c:tx>
          <c:invertIfNegative val="0"/>
          <c:dLbls>
            <c:dLbl>
              <c:idx val="0"/>
              <c:layout>
                <c:manualLayout>
                  <c:x val="-9.5710457026852627E-3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C4-4A4D-851C-1BE94223395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'svibanj 2020'!$E$81</c:f>
              <c:numCache>
                <c:formatCode>#,##0.00</c:formatCode>
                <c:ptCount val="1"/>
                <c:pt idx="0">
                  <c:v>764.62246300000004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20-4541-9E8A-D45A9E6B72D5}"/>
            </c:ext>
          </c:extLst>
        </c:ser>
        <c:ser>
          <c:idx val="4"/>
          <c:order val="5"/>
          <c:tx>
            <c:v>Lipanj</c:v>
          </c:tx>
          <c:invertIfNegative val="0"/>
          <c:dLbls>
            <c:dLbl>
              <c:idx val="0"/>
              <c:layout>
                <c:manualLayout>
                  <c:x val="-2.153485283104184E-2"/>
                  <c:y val="1.1494797321983684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3B-40C8-87F0-E135F257CE8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2020'!$E$81</c:f>
              <c:numCache>
                <c:formatCode>#,##0.00</c:formatCode>
                <c:ptCount val="1"/>
                <c:pt idx="0">
                  <c:v>1322.657526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20-4541-9E8A-D45A9E6B72D5}"/>
            </c:ext>
          </c:extLst>
        </c:ser>
        <c:ser>
          <c:idx val="5"/>
          <c:order val="6"/>
          <c:tx>
            <c:v>Srpanj</c:v>
          </c:tx>
          <c:invertIfNegative val="0"/>
          <c:dLbls>
            <c:dLbl>
              <c:idx val="0"/>
              <c:layout>
                <c:manualLayout>
                  <c:x val="-2.3927614256713158E-2"/>
                  <c:y val="3.831599107327847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BF-411E-8BD5-D93FBBE5D98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2020'!$E$81</c:f>
              <c:numCache>
                <c:formatCode>#,##0.00</c:formatCode>
                <c:ptCount val="1"/>
                <c:pt idx="0">
                  <c:v>2254.1517090000002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20-4541-9E8A-D45A9E6B72D5}"/>
            </c:ext>
          </c:extLst>
        </c:ser>
        <c:ser>
          <c:idx val="6"/>
          <c:order val="7"/>
          <c:tx>
            <c:v>Kolovoz</c:v>
          </c:tx>
          <c:invertIfNegative val="0"/>
          <c:dLbls>
            <c:dLbl>
              <c:idx val="0"/>
              <c:layout>
                <c:manualLayout>
                  <c:x val="1.1963807128356579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BF-411E-8BD5-D93FBBE5D98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2020'!$E$81</c:f>
              <c:numCache>
                <c:formatCode>#,##0.00</c:formatCode>
                <c:ptCount val="1"/>
                <c:pt idx="0">
                  <c:v>2189.5119449999997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20-4541-9E8A-D45A9E6B72D5}"/>
            </c:ext>
          </c:extLst>
        </c:ser>
        <c:ser>
          <c:idx val="7"/>
          <c:order val="8"/>
          <c:tx>
            <c:v>Rujan</c:v>
          </c:tx>
          <c:invertIfNegative val="0"/>
          <c:dLbls>
            <c:dLbl>
              <c:idx val="0"/>
              <c:layout>
                <c:manualLayout>
                  <c:x val="1.6749329979699207E-2"/>
                  <c:y val="-4.597918928793502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DF-4AE0-81E2-2BD978DBD92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'rujan 2020'!$E$81</c:f>
              <c:numCache>
                <c:formatCode>#,##0.00</c:formatCode>
                <c:ptCount val="1"/>
                <c:pt idx="0">
                  <c:v>1152.93433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320-4541-9E8A-D45A9E6B72D5}"/>
            </c:ext>
          </c:extLst>
        </c:ser>
        <c:ser>
          <c:idx val="8"/>
          <c:order val="9"/>
          <c:tx>
            <c:v>Listopad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2020'!$E$81</c:f>
              <c:numCache>
                <c:formatCode>#,##0.00</c:formatCode>
                <c:ptCount val="1"/>
                <c:pt idx="0">
                  <c:v>1083.5816560000001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320-4541-9E8A-D45A9E6B72D5}"/>
            </c:ext>
          </c:extLst>
        </c:ser>
        <c:ser>
          <c:idx val="9"/>
          <c:order val="10"/>
          <c:tx>
            <c:v>Studeni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2020'!$E$81</c:f>
              <c:numCache>
                <c:formatCode>#,##0.00</c:formatCode>
                <c:ptCount val="1"/>
                <c:pt idx="0">
                  <c:v>881.54006600000002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20-4541-9E8A-D45A9E6B72D5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Lbl>
              <c:idx val="0"/>
              <c:layout>
                <c:manualLayout>
                  <c:x val="7.1782842770139466E-3"/>
                  <c:y val="-2.2989594643967649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61-4694-849A-CFB6492E745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'prosinac 2020'!$E$81</c:f>
              <c:numCache>
                <c:formatCode>#,##0.00</c:formatCode>
                <c:ptCount val="1"/>
                <c:pt idx="0">
                  <c:v>855.29272900000001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320-4541-9E8A-D45A9E6B7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32432"/>
        <c:axId val="841732992"/>
      </c:barChart>
      <c:catAx>
        <c:axId val="841732432"/>
        <c:scaling>
          <c:orientation val="minMax"/>
        </c:scaling>
        <c:delete val="1"/>
        <c:axPos val="b"/>
        <c:majorTickMark val="none"/>
        <c:minorTickMark val="none"/>
        <c:tickLblPos val="none"/>
        <c:crossAx val="841732992"/>
        <c:crosses val="autoZero"/>
        <c:auto val="1"/>
        <c:lblAlgn val="ctr"/>
        <c:lblOffset val="100"/>
        <c:noMultiLvlLbl val="0"/>
      </c:catAx>
      <c:valAx>
        <c:axId val="841732992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32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4718167559242"/>
          <c:y val="0.88923299531790656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strane gotovine u 2020.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2.6101304074961022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2020'!$E$82</c:f>
              <c:numCache>
                <c:formatCode>#,##0.00</c:formatCode>
                <c:ptCount val="1"/>
                <c:pt idx="0">
                  <c:v>535.73824400000001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6-4053-B4A7-3F6A4E7588CD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2020'!$E$82</c:f>
              <c:numCache>
                <c:formatCode>#,##0.00</c:formatCode>
                <c:ptCount val="1"/>
                <c:pt idx="0">
                  <c:v>491.79569300000003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76-4053-B4A7-3F6A4E7588CD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2020'!$E$82</c:f>
              <c:numCache>
                <c:formatCode>#,##0.00</c:formatCode>
                <c:ptCount val="1"/>
                <c:pt idx="0">
                  <c:v>363.876238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76-4053-B4A7-3F6A4E7588CD}"/>
            </c:ext>
          </c:extLst>
        </c:ser>
        <c:ser>
          <c:idx val="2"/>
          <c:order val="3"/>
          <c:tx>
            <c:v>Travanj</c:v>
          </c:tx>
          <c:invertIfNegative val="0"/>
          <c:dLbls>
            <c:dLbl>
              <c:idx val="0"/>
              <c:layout>
                <c:manualLayout>
                  <c:x val="0"/>
                  <c:y val="-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19-4302-B823-43C1FD3B40E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2020'!$E$82</c:f>
              <c:numCache>
                <c:formatCode>#,##0.00</c:formatCode>
                <c:ptCount val="1"/>
                <c:pt idx="0">
                  <c:v>162.716103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76-4053-B4A7-3F6A4E7588CD}"/>
            </c:ext>
          </c:extLst>
        </c:ser>
        <c:ser>
          <c:idx val="3"/>
          <c:order val="4"/>
          <c:tx>
            <c:v>Svibanj</c:v>
          </c:tx>
          <c:invertIfNegative val="0"/>
          <c:dLbls>
            <c:dLbl>
              <c:idx val="0"/>
              <c:layout>
                <c:manualLayout>
                  <c:x val="-1.1864229124982317E-2"/>
                  <c:y val="-1.9157995536639591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E0-4748-AA21-02A1A5C01C1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'svibanj 2020'!$E$82</c:f>
              <c:numCache>
                <c:formatCode>#,##0.00</c:formatCode>
                <c:ptCount val="1"/>
                <c:pt idx="0">
                  <c:v>275.74196699999999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76-4053-B4A7-3F6A4E7588CD}"/>
            </c:ext>
          </c:extLst>
        </c:ser>
        <c:ser>
          <c:idx val="4"/>
          <c:order val="5"/>
          <c:tx>
            <c:v>Lipanj</c:v>
          </c:tx>
          <c:invertIfNegative val="0"/>
          <c:dLbls>
            <c:dLbl>
              <c:idx val="0"/>
              <c:layout>
                <c:manualLayout>
                  <c:x val="2.3728458249964546E-3"/>
                  <c:y val="-2.298959464396751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19-4302-B823-43C1FD3B40E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'lipanj 2020'!$E$82</c:f>
              <c:numCache>
                <c:formatCode>#,##0.00</c:formatCode>
                <c:ptCount val="1"/>
                <c:pt idx="0">
                  <c:v>425.64160900000002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76-4053-B4A7-3F6A4E7588CD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2020'!$E$82</c:f>
              <c:numCache>
                <c:formatCode>#,##0.00</c:formatCode>
                <c:ptCount val="1"/>
                <c:pt idx="0">
                  <c:v>644.69083899999998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76-4053-B4A7-3F6A4E7588CD}"/>
            </c:ext>
          </c:extLst>
        </c:ser>
        <c:ser>
          <c:idx val="6"/>
          <c:order val="7"/>
          <c:tx>
            <c:v>Kolovoz</c:v>
          </c:tx>
          <c:invertIfNegative val="0"/>
          <c:dLbls>
            <c:dLbl>
              <c:idx val="0"/>
              <c:layout>
                <c:manualLayout>
                  <c:x val="7.1185374749893641E-3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80-4C6F-9E89-89303E87E9E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2020'!$E$82</c:f>
              <c:numCache>
                <c:formatCode>#,##0.00</c:formatCode>
                <c:ptCount val="1"/>
                <c:pt idx="0">
                  <c:v>745.13232900000003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F76-4053-B4A7-3F6A4E7588CD}"/>
            </c:ext>
          </c:extLst>
        </c:ser>
        <c:ser>
          <c:idx val="7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2020'!$E$82</c:f>
              <c:numCache>
                <c:formatCode>#,##0.00</c:formatCode>
                <c:ptCount val="1"/>
                <c:pt idx="0">
                  <c:v>506.51988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F76-4053-B4A7-3F6A4E7588CD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Lbl>
              <c:idx val="0"/>
              <c:layout>
                <c:manualLayout>
                  <c:x val="1.1864229124982273E-2"/>
                  <c:y val="-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AB-467F-8D45-D122C8A9B91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2020'!$E$82</c:f>
              <c:numCache>
                <c:formatCode>#,##0.00</c:formatCode>
                <c:ptCount val="1"/>
                <c:pt idx="0">
                  <c:v>445.001082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F76-4053-B4A7-3F6A4E7588CD}"/>
            </c:ext>
          </c:extLst>
        </c:ser>
        <c:ser>
          <c:idx val="9"/>
          <c:order val="10"/>
          <c:tx>
            <c:v>Studeni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2020'!$E$82</c:f>
              <c:numCache>
                <c:formatCode>#,##0.00</c:formatCode>
                <c:ptCount val="1"/>
                <c:pt idx="0">
                  <c:v>370.05666000000002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F76-4053-B4A7-3F6A4E7588CD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Lbl>
              <c:idx val="0"/>
              <c:layout>
                <c:manualLayout>
                  <c:x val="0"/>
                  <c:y val="-3.4484391965951405E-2"/>
                </c:manualLayout>
              </c:layout>
              <c:tx>
                <c:rich>
                  <a:bodyPr/>
                  <a:lstStyle/>
                  <a:p>
                    <a:fld id="{FFC351B9-76AD-43CD-A22A-4F8A2DB9242D}" type="VALUE">
                      <a:rPr lang="en-US" b="0"/>
                      <a:pPr/>
                      <a:t>[VRIJEDNOST]</a:t>
                    </a:fld>
                    <a:endParaRPr lang="hr-HR"/>
                  </a:p>
                </c:rich>
              </c:tx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887-4643-B235-551AD244472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'prosinac 2020'!$E$82</c:f>
              <c:numCache>
                <c:formatCode>#,##0.00</c:formatCode>
                <c:ptCount val="1"/>
                <c:pt idx="0">
                  <c:v>416.10469899999998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F76-4053-B4A7-3F6A4E7588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41392"/>
        <c:axId val="841741952"/>
      </c:barChart>
      <c:catAx>
        <c:axId val="8417413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841741952"/>
        <c:crosses val="autoZero"/>
        <c:auto val="1"/>
        <c:lblAlgn val="ctr"/>
        <c:lblOffset val="100"/>
        <c:noMultiLvlLbl val="0"/>
      </c:catAx>
      <c:valAx>
        <c:axId val="841741952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41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pojedinih valuta u ukupnom prometu ovlaštenih mjenjača u 2020.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BB-4133-9682-8480E2D83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BB-4133-9682-8480E2D838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BB-4133-9682-8480E2D838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BB-4133-9682-8480E2D838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BB-4133-9682-8480E2D838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BB-4133-9682-8480E2D838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BB-4133-9682-8480E2D838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BB-4133-9682-8480E2D838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BB-4133-9682-8480E2D83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BB-4133-9682-8480E2D838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BB-4133-9682-8480E2D838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BB-4133-9682-8480E2D838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BB-4133-9682-8480E2D838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BB-4133-9682-8480E2D838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BB-4133-9682-8480E2D8381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BB-4133-9682-8480E2D8381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3BB-4133-9682-8480E2D8381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3BB-4133-9682-8480E2D83815}"/>
              </c:ext>
            </c:extLst>
          </c:dPt>
          <c:dLbls>
            <c:dLbl>
              <c:idx val="0"/>
              <c:layout>
                <c:manualLayout>
                  <c:x val="-9.8537101574776922E-2"/>
                  <c:y val="-7.334676453530432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B-4133-9682-8480E2D83815}"/>
                </c:ext>
              </c:extLst>
            </c:dLbl>
            <c:dLbl>
              <c:idx val="1"/>
              <c:layout>
                <c:manualLayout>
                  <c:x val="-6.4890286402901884E-2"/>
                  <c:y val="-3.86035602817391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B-4133-9682-8480E2D83815}"/>
                </c:ext>
              </c:extLst>
            </c:dLbl>
            <c:dLbl>
              <c:idx val="2"/>
              <c:layout>
                <c:manualLayout>
                  <c:x val="-2.1630095467634048E-2"/>
                  <c:y val="-7.720712056347823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B-4133-9682-8480E2D83815}"/>
                </c:ext>
              </c:extLst>
            </c:dLbl>
            <c:dLbl>
              <c:idx val="3"/>
              <c:layout>
                <c:manualLayout>
                  <c:x val="1.2016719704241001E-2"/>
                  <c:y val="3.474320425356516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BB-4133-9682-8480E2D83815}"/>
                </c:ext>
              </c:extLst>
            </c:dLbl>
            <c:dLbl>
              <c:idx val="4"/>
              <c:layout>
                <c:manualLayout>
                  <c:x val="2.1630095467633958E-2"/>
                  <c:y val="7.72071205634782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BB-4133-9682-8480E2D83815}"/>
                </c:ext>
              </c:extLst>
            </c:dLbl>
            <c:dLbl>
              <c:idx val="5"/>
              <c:layout>
                <c:manualLayout>
                  <c:x val="4.0856846994419702E-2"/>
                  <c:y val="0.123531392901565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BB-4133-9682-8480E2D83815}"/>
                </c:ext>
              </c:extLst>
            </c:dLbl>
            <c:dLbl>
              <c:idx val="6"/>
              <c:layout>
                <c:manualLayout>
                  <c:x val="5.0470222757812662E-2"/>
                  <c:y val="0.1698556652396521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BB-4133-9682-8480E2D83815}"/>
                </c:ext>
              </c:extLst>
            </c:dLbl>
            <c:dLbl>
              <c:idx val="7"/>
              <c:layout>
                <c:manualLayout>
                  <c:x val="6.0083598521205442E-2"/>
                  <c:y val="0.2123195815495651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BB-4133-9682-8480E2D83815}"/>
                </c:ext>
              </c:extLst>
            </c:dLbl>
            <c:dLbl>
              <c:idx val="8"/>
              <c:layout>
                <c:manualLayout>
                  <c:x val="6.4890286402901884E-2"/>
                  <c:y val="0.2547834978594781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BB-4133-9682-8480E2D83815}"/>
                </c:ext>
              </c:extLst>
            </c:dLbl>
            <c:dLbl>
              <c:idx val="9"/>
              <c:layout>
                <c:manualLayout>
                  <c:x val="5.0470222757812482E-2"/>
                  <c:y val="0.2779456340285216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BB-4133-9682-8480E2D83815}"/>
                </c:ext>
              </c:extLst>
            </c:dLbl>
            <c:dLbl>
              <c:idx val="10"/>
              <c:layout>
                <c:manualLayout>
                  <c:x val="3.1243471231026828E-2"/>
                  <c:y val="0.2818059900566954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BB-4133-9682-8480E2D83815}"/>
                </c:ext>
              </c:extLst>
            </c:dLbl>
            <c:dLbl>
              <c:idx val="11"/>
              <c:layout>
                <c:manualLayout>
                  <c:x val="-1.4390208813083664E-2"/>
                  <c:y val="0.2393420737467825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BB-4133-9682-8480E2D83815}"/>
                </c:ext>
              </c:extLst>
            </c:dLbl>
            <c:dLbl>
              <c:idx val="12"/>
              <c:layout>
                <c:manualLayout>
                  <c:x val="-3.1243447263577268E-2"/>
                  <c:y val="0.2084592255213912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BB-4133-9682-8480E2D83815}"/>
                </c:ext>
              </c:extLst>
            </c:dLbl>
            <c:dLbl>
              <c:idx val="13"/>
              <c:layout>
                <c:manualLayout>
                  <c:x val="-6.2382144774689299E-2"/>
                  <c:y val="0.2547834978594781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BB-4133-9682-8480E2D83815}"/>
                </c:ext>
              </c:extLst>
            </c:dLbl>
            <c:dLbl>
              <c:idx val="14"/>
              <c:layout>
                <c:manualLayout>
                  <c:x val="-8.6400680027118343E-2"/>
                  <c:y val="0.30110777019756496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BB-4133-9682-8480E2D83815}"/>
                </c:ext>
              </c:extLst>
            </c:dLbl>
            <c:dLbl>
              <c:idx val="15"/>
              <c:layout>
                <c:manualLayout>
                  <c:x val="-0.11764412729069569"/>
                  <c:y val="0.3397113304793040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BB-4133-9682-8480E2D83815}"/>
                </c:ext>
              </c:extLst>
            </c:dLbl>
            <c:dLbl>
              <c:idx val="16"/>
              <c:layout>
                <c:manualLayout>
                  <c:x val="-1.9226751526785765E-2"/>
                  <c:y val="-0.1505538850987826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BB-4133-9682-8480E2D83815}"/>
                </c:ext>
              </c:extLst>
            </c:dLbl>
            <c:dLbl>
              <c:idx val="17"/>
              <c:layout>
                <c:manualLayout>
                  <c:x val="-5.9829034111371367E-2"/>
                  <c:y val="0.6330983886205214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3BB-4133-9682-8480E2D838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'2020'!$B$23:$B$40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EUR</c:v>
                </c:pt>
                <c:pt idx="17">
                  <c:v>PLN</c:v>
                </c:pt>
              </c:strCache>
            </c:strRef>
          </c:cat>
          <c:val>
            <c:numRef>
              <c:f>'2020'!$P$23:$P$40</c:f>
              <c:numCache>
                <c:formatCode>#,##0.00</c:formatCode>
                <c:ptCount val="18"/>
                <c:pt idx="0">
                  <c:v>0.26132489297624711</c:v>
                </c:pt>
                <c:pt idx="1">
                  <c:v>0.22718221080155451</c:v>
                </c:pt>
                <c:pt idx="2">
                  <c:v>0.18461858868413816</c:v>
                </c:pt>
                <c:pt idx="3">
                  <c:v>0.31790476519460897</c:v>
                </c:pt>
                <c:pt idx="4">
                  <c:v>0.21602949136349173</c:v>
                </c:pt>
                <c:pt idx="5">
                  <c:v>6.4357469312586674E-3</c:v>
                </c:pt>
                <c:pt idx="6">
                  <c:v>6.1155954928601049E-2</c:v>
                </c:pt>
                <c:pt idx="7">
                  <c:v>7.6683909972528061E-4</c:v>
                </c:pt>
                <c:pt idx="8">
                  <c:v>0.21267689849529542</c:v>
                </c:pt>
                <c:pt idx="9">
                  <c:v>3.320760418962279</c:v>
                </c:pt>
                <c:pt idx="10">
                  <c:v>0.82875383637307076</c:v>
                </c:pt>
                <c:pt idx="11">
                  <c:v>5.8104809303558671</c:v>
                </c:pt>
                <c:pt idx="12">
                  <c:v>1.6601972679556404E-2</c:v>
                </c:pt>
                <c:pt idx="13">
                  <c:v>7.9925056272132271E-4</c:v>
                </c:pt>
                <c:pt idx="14">
                  <c:v>5.6649623142256079E-4</c:v>
                </c:pt>
                <c:pt idx="15">
                  <c:v>0.84388921504402892</c:v>
                </c:pt>
                <c:pt idx="16">
                  <c:v>87.394441879466584</c:v>
                </c:pt>
                <c:pt idx="17">
                  <c:v>0.29561061184954429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3BB-4133-9682-8480E2D83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37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siječnju 2020.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F-43BA-959C-CB1087F514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F-43BA-959C-CB1087F514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BF-43BA-959C-CB1087F5145C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3BF-43BA-959C-CB1087F514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'2020'!$B$83:$B$85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'2020'!$C$83:$C$85</c:f>
              <c:numCache>
                <c:formatCode>#,##0.00</c:formatCode>
                <c:ptCount val="3"/>
                <c:pt idx="0">
                  <c:v>66.589446505139378</c:v>
                </c:pt>
                <c:pt idx="1">
                  <c:v>33.410553494860615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BF-43BA-959C-CB1087F51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siječnju 2020.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3-4070-926D-537D41368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3-4070-926D-537D41368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3-4070-926D-537D41368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3-4070-926D-537D41368B20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5F3-4070-926D-537D41368B2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5F3-4070-926D-537D41368B2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5F3-4070-926D-537D41368B2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'2020'!$C$72:$C$75</c:f>
              <c:numCache>
                <c:formatCode>0.00</c:formatCode>
                <c:ptCount val="4"/>
                <c:pt idx="0">
                  <c:v>83.652662872124026</c:v>
                </c:pt>
                <c:pt idx="1">
                  <c:v>8.7680962949713788</c:v>
                </c:pt>
                <c:pt idx="2">
                  <c:v>3.8517065072057601</c:v>
                </c:pt>
                <c:pt idx="3">
                  <c:v>3.7275343256988354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F3-4070-926D-537D4136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veljači 2020.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78-4835-B5C8-2F3A5D1A78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78-4835-B5C8-2F3A5D1A78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78-4835-B5C8-2F3A5D1A78AB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078-4835-B5C8-2F3A5D1A78A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'2020'!$B$83:$B$85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'2020'!$D$83:$D$85</c:f>
              <c:numCache>
                <c:formatCode>#,##0.00</c:formatCode>
                <c:ptCount val="3"/>
                <c:pt idx="0">
                  <c:v>69.692709434335569</c:v>
                </c:pt>
                <c:pt idx="1">
                  <c:v>30.307290565664431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78-4835-B5C8-2F3A5D1A78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165651</xdr:colOff>
      <xdr:row>88</xdr:row>
      <xdr:rowOff>82826</xdr:rowOff>
    </xdr:from>
    <xdr:to>
      <xdr:col>11</xdr:col>
      <xdr:colOff>16564</xdr:colOff>
      <xdr:row>108</xdr:row>
      <xdr:rowOff>59634</xdr:rowOff>
    </xdr:to>
    <xdr:graphicFrame macro="">
      <xdr:nvGraphicFramePr>
        <xdr:cNvPr id="11" name="Grafikon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M90:P108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1" customWidth="1"/>
    <col min="2" max="16384" width="9.28515625" style="1"/>
  </cols>
  <sheetData>
    <row r="90" spans="13:16" ht="12.9" customHeight="1" x14ac:dyDescent="0.2">
      <c r="M90" s="31"/>
      <c r="N90" s="18"/>
      <c r="O90" s="18"/>
      <c r="P90" s="30"/>
    </row>
    <row r="91" spans="13:16" ht="12.9" customHeight="1" x14ac:dyDescent="0.2">
      <c r="N91" s="18"/>
      <c r="O91" s="18"/>
      <c r="P91" s="30"/>
    </row>
    <row r="92" spans="13:16" ht="12.9" customHeight="1" x14ac:dyDescent="0.2">
      <c r="N92" s="18"/>
      <c r="O92" s="18"/>
      <c r="P92" s="30"/>
    </row>
    <row r="93" spans="13:16" ht="12.9" customHeight="1" x14ac:dyDescent="0.2">
      <c r="N93" s="18"/>
      <c r="O93" s="18"/>
      <c r="P93" s="30"/>
    </row>
    <row r="94" spans="13:16" ht="12.9" customHeight="1" x14ac:dyDescent="0.2">
      <c r="N94" s="18"/>
      <c r="O94" s="18"/>
      <c r="P94" s="30"/>
    </row>
    <row r="95" spans="13:16" ht="12.9" customHeight="1" x14ac:dyDescent="0.2">
      <c r="N95" s="18"/>
      <c r="O95" s="18"/>
      <c r="P95" s="30"/>
    </row>
    <row r="96" spans="13:16" ht="12.9" customHeight="1" x14ac:dyDescent="0.2">
      <c r="N96" s="18"/>
      <c r="O96" s="18"/>
      <c r="P96" s="30"/>
    </row>
    <row r="97" spans="14:16" ht="12.9" customHeight="1" x14ac:dyDescent="0.2">
      <c r="N97" s="12"/>
      <c r="O97" s="18"/>
      <c r="P97" s="30"/>
    </row>
    <row r="98" spans="14:16" ht="12.9" customHeight="1" x14ac:dyDescent="0.2">
      <c r="N98" s="18"/>
      <c r="O98" s="12"/>
      <c r="P98" s="30"/>
    </row>
    <row r="99" spans="14:16" ht="12.9" customHeight="1" x14ac:dyDescent="0.2">
      <c r="N99" s="18"/>
      <c r="O99" s="18"/>
      <c r="P99" s="30"/>
    </row>
    <row r="100" spans="14:16" ht="12.9" customHeight="1" x14ac:dyDescent="0.2">
      <c r="N100" s="18"/>
      <c r="O100" s="18"/>
      <c r="P100" s="30"/>
    </row>
    <row r="101" spans="14:16" ht="12.9" customHeight="1" x14ac:dyDescent="0.2">
      <c r="N101" s="18"/>
      <c r="O101" s="18"/>
      <c r="P101" s="30"/>
    </row>
    <row r="102" spans="14:16" ht="12.9" customHeight="1" x14ac:dyDescent="0.2">
      <c r="N102" s="18"/>
      <c r="O102" s="18"/>
      <c r="P102" s="30"/>
    </row>
    <row r="103" spans="14:16" ht="12.9" customHeight="1" x14ac:dyDescent="0.2">
      <c r="N103" s="12"/>
      <c r="O103" s="18"/>
      <c r="P103" s="30"/>
    </row>
    <row r="104" spans="14:16" ht="12.9" customHeight="1" x14ac:dyDescent="0.2">
      <c r="N104" s="12"/>
      <c r="O104" s="12"/>
      <c r="P104" s="30"/>
    </row>
    <row r="105" spans="14:16" ht="12.9" customHeight="1" x14ac:dyDescent="0.2">
      <c r="N105" s="18"/>
      <c r="O105" s="12"/>
      <c r="P105" s="30"/>
    </row>
    <row r="106" spans="14:16" ht="12.9" customHeight="1" x14ac:dyDescent="0.2">
      <c r="N106" s="18"/>
      <c r="O106" s="18"/>
      <c r="P106" s="30"/>
    </row>
    <row r="107" spans="14:16" ht="12.9" customHeight="1" x14ac:dyDescent="0.2">
      <c r="N107" s="18"/>
      <c r="O107" s="18"/>
      <c r="P107" s="30"/>
    </row>
    <row r="108" spans="14:16" ht="12.9" customHeight="1" x14ac:dyDescent="0.2">
      <c r="O108" s="18"/>
      <c r="P108" s="30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" width="9.28515625" style="21"/>
    <col min="17" max="17" width="9.28515625" style="32"/>
    <col min="18" max="18" width="15.140625" style="32" bestFit="1" customWidth="1"/>
    <col min="19" max="19" width="16.7109375" style="32" bestFit="1" customWidth="1"/>
    <col min="20" max="21" width="15.140625" style="32" bestFit="1" customWidth="1"/>
    <col min="22" max="23" width="9.28515625" style="21"/>
    <col min="24" max="24" width="11.7109375" style="21" bestFit="1" customWidth="1"/>
    <col min="25" max="25" width="16.140625" style="21" customWidth="1"/>
    <col min="26" max="16384" width="9.28515625" style="21"/>
  </cols>
  <sheetData>
    <row r="2" spans="2:25" ht="12.9" customHeight="1" x14ac:dyDescent="0.3">
      <c r="B2" s="17" t="s">
        <v>102</v>
      </c>
      <c r="C2" s="16"/>
      <c r="D2" s="29"/>
      <c r="E2" s="29"/>
      <c r="F2" s="29"/>
    </row>
    <row r="3" spans="2:25" ht="12.9" customHeight="1" x14ac:dyDescent="0.2">
      <c r="B3" s="23"/>
      <c r="C3" s="29"/>
      <c r="D3" s="29"/>
      <c r="E3" s="29"/>
      <c r="F3" s="29"/>
    </row>
    <row r="4" spans="2:25" ht="22.5" customHeight="1" x14ac:dyDescent="0.2">
      <c r="B4" s="63" t="s">
        <v>56</v>
      </c>
      <c r="C4" s="63"/>
      <c r="D4" s="63" t="s">
        <v>57</v>
      </c>
      <c r="E4" s="63"/>
      <c r="F4" s="63"/>
      <c r="R4" s="34"/>
      <c r="S4" s="34"/>
      <c r="T4" s="34"/>
      <c r="U4" s="34"/>
    </row>
    <row r="5" spans="2:2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  <c r="R5" s="34"/>
      <c r="S5" s="34"/>
      <c r="T5" s="34"/>
      <c r="U5" s="34"/>
    </row>
    <row r="6" spans="2:25" ht="12.9" customHeight="1" x14ac:dyDescent="0.2">
      <c r="B6" s="18" t="s">
        <v>2</v>
      </c>
      <c r="C6" s="18" t="s">
        <v>17</v>
      </c>
      <c r="D6" s="35">
        <v>626354</v>
      </c>
      <c r="E6" s="26">
        <v>2827017</v>
      </c>
      <c r="F6" s="26">
        <f>E6/'2020'!$O$1</f>
        <v>375209.6356758909</v>
      </c>
      <c r="Q6" s="34"/>
      <c r="R6" s="35"/>
      <c r="S6" s="26"/>
      <c r="T6" s="26"/>
      <c r="U6" s="26"/>
      <c r="X6" s="26"/>
      <c r="Y6" s="26"/>
    </row>
    <row r="7" spans="2:25" ht="12.9" customHeight="1" x14ac:dyDescent="0.2">
      <c r="B7" s="18" t="s">
        <v>3</v>
      </c>
      <c r="C7" s="18" t="s">
        <v>18</v>
      </c>
      <c r="D7" s="35">
        <v>611881</v>
      </c>
      <c r="E7" s="26">
        <v>2860015</v>
      </c>
      <c r="F7" s="26">
        <f>E7/'2020'!$O$1</f>
        <v>379589.22290795669</v>
      </c>
      <c r="Q7" s="34"/>
      <c r="R7" s="35"/>
      <c r="S7" s="26"/>
      <c r="T7" s="26"/>
      <c r="U7" s="26"/>
      <c r="X7" s="26"/>
      <c r="Y7" s="26"/>
    </row>
    <row r="8" spans="2:25" ht="12.9" customHeight="1" x14ac:dyDescent="0.2">
      <c r="B8" s="18" t="s">
        <v>4</v>
      </c>
      <c r="C8" s="18" t="s">
        <v>19</v>
      </c>
      <c r="D8" s="35">
        <v>12833555</v>
      </c>
      <c r="E8" s="26">
        <v>3438731</v>
      </c>
      <c r="F8" s="26">
        <f>E8/'2020'!$O$1</f>
        <v>456398.03570243542</v>
      </c>
      <c r="Q8" s="34"/>
      <c r="R8" s="35"/>
      <c r="S8" s="26"/>
      <c r="T8" s="26"/>
      <c r="U8" s="26"/>
      <c r="X8" s="26"/>
      <c r="Y8" s="26"/>
    </row>
    <row r="9" spans="2:25" ht="12.9" customHeight="1" x14ac:dyDescent="0.2">
      <c r="B9" s="18" t="s">
        <v>5</v>
      </c>
      <c r="C9" s="18" t="s">
        <v>20</v>
      </c>
      <c r="D9" s="35">
        <v>6153940</v>
      </c>
      <c r="E9" s="26">
        <v>6173693</v>
      </c>
      <c r="F9" s="26">
        <f>E9/'2020'!$O$1</f>
        <v>819389.87324971787</v>
      </c>
      <c r="Q9" s="34"/>
      <c r="R9" s="35"/>
      <c r="S9" s="26"/>
      <c r="T9" s="26"/>
      <c r="U9" s="26"/>
      <c r="X9" s="26"/>
      <c r="Y9" s="26"/>
    </row>
    <row r="10" spans="2:25" ht="12.9" customHeight="1" x14ac:dyDescent="0.2">
      <c r="B10" s="18" t="s">
        <v>6</v>
      </c>
      <c r="C10" s="18" t="s">
        <v>21</v>
      </c>
      <c r="D10" s="35">
        <v>45004645</v>
      </c>
      <c r="E10" s="26">
        <v>904316</v>
      </c>
      <c r="F10" s="26">
        <f>E10/'2020'!$O$1</f>
        <v>120023.35921428096</v>
      </c>
      <c r="Q10" s="34"/>
      <c r="R10" s="35"/>
      <c r="S10" s="26"/>
      <c r="T10" s="26"/>
      <c r="U10" s="26"/>
      <c r="X10" s="26"/>
      <c r="Y10" s="26"/>
    </row>
    <row r="11" spans="2:25" ht="12.9" customHeight="1" x14ac:dyDescent="0.2">
      <c r="B11" s="18" t="s">
        <v>7</v>
      </c>
      <c r="C11" s="18" t="s">
        <v>22</v>
      </c>
      <c r="D11" s="35">
        <v>625000</v>
      </c>
      <c r="E11" s="26">
        <v>36426</v>
      </c>
      <c r="F11" s="26">
        <f>E11/'2020'!$O$1</f>
        <v>4834.5610193111679</v>
      </c>
      <c r="Q11" s="34"/>
      <c r="R11" s="35"/>
      <c r="S11" s="26"/>
      <c r="T11" s="26"/>
      <c r="U11" s="26"/>
      <c r="X11" s="26"/>
      <c r="Y11" s="26"/>
    </row>
    <row r="12" spans="2:25" ht="12.9" customHeight="1" x14ac:dyDescent="0.2">
      <c r="B12" s="18" t="s">
        <v>8</v>
      </c>
      <c r="C12" s="18" t="s">
        <v>23</v>
      </c>
      <c r="D12" s="26">
        <v>976750</v>
      </c>
      <c r="E12" s="26">
        <v>662368</v>
      </c>
      <c r="F12" s="26">
        <f>E12/'2020'!$O$1</f>
        <v>87911.341163979028</v>
      </c>
      <c r="R12" s="26"/>
      <c r="S12" s="26"/>
      <c r="T12" s="26"/>
      <c r="U12" s="26"/>
      <c r="X12" s="26"/>
      <c r="Y12" s="26"/>
    </row>
    <row r="13" spans="2:25" ht="12.9" customHeight="1" x14ac:dyDescent="0.2">
      <c r="B13" s="18" t="s">
        <v>38</v>
      </c>
      <c r="C13" s="18" t="s">
        <v>39</v>
      </c>
      <c r="D13" s="26">
        <v>106360</v>
      </c>
      <c r="E13" s="26">
        <v>7630</v>
      </c>
      <c r="F13" s="26">
        <f>E13/'2020'!$O$1</f>
        <v>1012.6750282035968</v>
      </c>
      <c r="R13" s="26"/>
      <c r="S13" s="26"/>
      <c r="T13" s="26"/>
      <c r="U13" s="26"/>
      <c r="X13" s="26"/>
      <c r="Y13" s="26"/>
    </row>
    <row r="14" spans="2:25" ht="12.9" customHeight="1" x14ac:dyDescent="0.2">
      <c r="B14" s="18" t="s">
        <v>9</v>
      </c>
      <c r="C14" s="18" t="s">
        <v>24</v>
      </c>
      <c r="D14" s="26">
        <v>3082270</v>
      </c>
      <c r="E14" s="26">
        <v>2141563</v>
      </c>
      <c r="F14" s="26">
        <f>E14/'2020'!$O$1</f>
        <v>284234.25575685181</v>
      </c>
      <c r="R14" s="26"/>
      <c r="S14" s="26"/>
      <c r="T14" s="26"/>
      <c r="U14" s="26"/>
      <c r="X14" s="26"/>
      <c r="Y14" s="26"/>
    </row>
    <row r="15" spans="2:25" ht="12.9" customHeight="1" x14ac:dyDescent="0.2">
      <c r="B15" s="18" t="s">
        <v>10</v>
      </c>
      <c r="C15" s="18" t="s">
        <v>25</v>
      </c>
      <c r="D15" s="26">
        <v>6032049</v>
      </c>
      <c r="E15" s="26">
        <v>41452282</v>
      </c>
      <c r="F15" s="26">
        <f>E15/'2020'!$O$1</f>
        <v>5501663.2822350515</v>
      </c>
      <c r="R15" s="26"/>
      <c r="S15" s="26"/>
      <c r="T15" s="26"/>
      <c r="U15" s="26"/>
      <c r="X15" s="26"/>
      <c r="Y15" s="26"/>
    </row>
    <row r="16" spans="2:25" ht="12.9" customHeight="1" x14ac:dyDescent="0.2">
      <c r="B16" s="18" t="s">
        <v>11</v>
      </c>
      <c r="C16" s="18" t="s">
        <v>26</v>
      </c>
      <c r="D16" s="26">
        <v>1477513</v>
      </c>
      <c r="E16" s="26">
        <v>12035469</v>
      </c>
      <c r="F16" s="26">
        <f>E16/'2020'!$O$1</f>
        <v>1597381.2462671709</v>
      </c>
      <c r="R16" s="26"/>
      <c r="S16" s="26"/>
      <c r="T16" s="26"/>
      <c r="U16" s="26"/>
      <c r="X16" s="26"/>
      <c r="Y16" s="26"/>
    </row>
    <row r="17" spans="2:25" ht="12.9" customHeight="1" x14ac:dyDescent="0.2">
      <c r="B17" s="18" t="s">
        <v>12</v>
      </c>
      <c r="C17" s="18" t="s">
        <v>27</v>
      </c>
      <c r="D17" s="26">
        <v>13970626</v>
      </c>
      <c r="E17" s="26">
        <v>87753034</v>
      </c>
      <c r="F17" s="26">
        <f>E17/'2020'!$O$1</f>
        <v>11646829.119384166</v>
      </c>
      <c r="R17" s="26"/>
      <c r="S17" s="26"/>
      <c r="T17" s="26"/>
      <c r="U17" s="26"/>
      <c r="X17" s="26"/>
      <c r="Y17" s="26"/>
    </row>
    <row r="18" spans="2:25" ht="12.9" customHeight="1" x14ac:dyDescent="0.2">
      <c r="B18" s="18" t="s">
        <v>13</v>
      </c>
      <c r="C18" s="18" t="s">
        <v>28</v>
      </c>
      <c r="D18" s="26">
        <v>1366640</v>
      </c>
      <c r="E18" s="26">
        <v>74915</v>
      </c>
      <c r="F18" s="26">
        <f>E18/'2020'!$O$1</f>
        <v>9942.9291923817109</v>
      </c>
      <c r="R18" s="26"/>
      <c r="S18" s="26"/>
      <c r="T18" s="26"/>
      <c r="U18" s="26"/>
      <c r="X18" s="26"/>
      <c r="Y18" s="26"/>
    </row>
    <row r="19" spans="2:25" ht="12.9" customHeight="1" x14ac:dyDescent="0.2">
      <c r="B19" s="18" t="s">
        <v>40</v>
      </c>
      <c r="C19" s="18" t="s">
        <v>41</v>
      </c>
      <c r="D19" s="26">
        <v>26756</v>
      </c>
      <c r="E19" s="26">
        <v>35677</v>
      </c>
      <c r="F19" s="26">
        <f>E19/'2020'!$O$1</f>
        <v>4735.1516358086137</v>
      </c>
      <c r="R19" s="26"/>
      <c r="S19" s="26"/>
      <c r="T19" s="26"/>
      <c r="U19" s="26"/>
      <c r="X19" s="26"/>
      <c r="Y19" s="26"/>
    </row>
    <row r="20" spans="2:25" ht="12.9" customHeight="1" x14ac:dyDescent="0.2">
      <c r="B20" s="18" t="s">
        <v>42</v>
      </c>
      <c r="C20" s="18" t="s">
        <v>43</v>
      </c>
      <c r="D20" s="26">
        <v>11790</v>
      </c>
      <c r="E20" s="26">
        <v>40425</v>
      </c>
      <c r="F20" s="26">
        <f>E20/'2020'!$O$1</f>
        <v>5365.3195301612577</v>
      </c>
      <c r="R20" s="26"/>
      <c r="S20" s="26"/>
      <c r="T20" s="26"/>
      <c r="U20" s="26"/>
      <c r="X20" s="26"/>
      <c r="Y20" s="26"/>
    </row>
    <row r="21" spans="2:25" ht="12.9" customHeight="1" x14ac:dyDescent="0.2">
      <c r="B21" s="18" t="s">
        <v>14</v>
      </c>
      <c r="C21" s="18" t="s">
        <v>29</v>
      </c>
      <c r="D21" s="26">
        <v>2251888</v>
      </c>
      <c r="E21" s="26">
        <v>8600237</v>
      </c>
      <c r="F21" s="26">
        <f>E21/'2020'!$O$1</f>
        <v>1141447.6076713782</v>
      </c>
      <c r="I21" s="6"/>
      <c r="R21" s="26"/>
      <c r="S21" s="26"/>
      <c r="T21" s="26"/>
      <c r="U21" s="26"/>
      <c r="X21" s="26"/>
      <c r="Y21" s="26"/>
    </row>
    <row r="22" spans="2:25" ht="12.9" customHeight="1" x14ac:dyDescent="0.2">
      <c r="B22" s="18" t="s">
        <v>15</v>
      </c>
      <c r="C22" s="18" t="s">
        <v>30</v>
      </c>
      <c r="D22" s="26">
        <v>131904597</v>
      </c>
      <c r="E22" s="26">
        <v>977636668</v>
      </c>
      <c r="F22" s="26">
        <f>E22/'2020'!$O$1</f>
        <v>129754684.18607737</v>
      </c>
      <c r="I22" s="6"/>
      <c r="R22" s="26"/>
      <c r="S22" s="26"/>
      <c r="T22" s="26"/>
      <c r="U22" s="26"/>
      <c r="X22" s="26"/>
      <c r="Y22" s="26"/>
    </row>
    <row r="23" spans="2:25" ht="12.9" customHeight="1" x14ac:dyDescent="0.2">
      <c r="B23" s="18" t="s">
        <v>16</v>
      </c>
      <c r="C23" s="18" t="s">
        <v>31</v>
      </c>
      <c r="D23" s="26">
        <v>3948842</v>
      </c>
      <c r="E23" s="26">
        <v>6253864</v>
      </c>
      <c r="F23" s="26">
        <f>E23/'2020'!$O$1</f>
        <v>830030.39352312696</v>
      </c>
      <c r="I23" s="6"/>
      <c r="J23" s="6"/>
      <c r="R23" s="26"/>
      <c r="S23" s="26"/>
      <c r="T23" s="26"/>
      <c r="U23" s="26"/>
      <c r="X23" s="26"/>
      <c r="Y23" s="26"/>
    </row>
    <row r="24" spans="2:25" s="15" customFormat="1" ht="12.9" customHeight="1" x14ac:dyDescent="0.2">
      <c r="B24" s="7" t="s">
        <v>32</v>
      </c>
      <c r="C24" s="4"/>
      <c r="D24" s="4"/>
      <c r="E24" s="8">
        <f>SUM(E6:E23)</f>
        <v>1152934330</v>
      </c>
      <c r="F24" s="8">
        <f>E24/'2020'!$O$1</f>
        <v>153020682.19523525</v>
      </c>
      <c r="I24" s="13"/>
      <c r="J24" s="13"/>
      <c r="Q24" s="32"/>
      <c r="R24" s="32"/>
      <c r="S24" s="26"/>
      <c r="T24" s="33"/>
      <c r="U24" s="26"/>
      <c r="W24" s="21"/>
      <c r="X24" s="21"/>
      <c r="Y24" s="26"/>
    </row>
    <row r="25" spans="2:25" ht="12.9" customHeight="1" x14ac:dyDescent="0.2">
      <c r="B25" s="9" t="s">
        <v>122</v>
      </c>
      <c r="C25" s="2"/>
      <c r="D25" s="10"/>
      <c r="E25" s="3">
        <f>+E24/1000000</f>
        <v>1152.93433</v>
      </c>
      <c r="F25" s="3">
        <f>E25/'2020'!$O$1</f>
        <v>153.02068219523525</v>
      </c>
      <c r="J25" s="6"/>
    </row>
    <row r="26" spans="2:25" ht="12.9" customHeight="1" x14ac:dyDescent="0.2">
      <c r="B26" s="22"/>
      <c r="D26" s="19"/>
      <c r="E26" s="19"/>
      <c r="F26" s="19"/>
    </row>
    <row r="27" spans="2:25" ht="12.9" customHeight="1" x14ac:dyDescent="0.2">
      <c r="B27" s="22"/>
      <c r="D27" s="19"/>
      <c r="E27" s="19"/>
      <c r="F27" s="19"/>
    </row>
    <row r="28" spans="2:25" ht="12.9" customHeight="1" x14ac:dyDescent="0.25">
      <c r="B28" s="27" t="s">
        <v>103</v>
      </c>
      <c r="C28" s="29"/>
      <c r="D28" s="29"/>
      <c r="E28" s="29"/>
      <c r="F28" s="29"/>
    </row>
    <row r="29" spans="2:25" ht="12.9" customHeight="1" x14ac:dyDescent="0.2">
      <c r="B29" s="20"/>
      <c r="C29" s="29"/>
      <c r="D29" s="29"/>
      <c r="E29" s="29"/>
      <c r="F29" s="29"/>
    </row>
    <row r="30" spans="2:25" ht="22.5" customHeight="1" x14ac:dyDescent="0.2">
      <c r="B30" s="63" t="s">
        <v>56</v>
      </c>
      <c r="C30" s="63"/>
      <c r="D30" s="63" t="s">
        <v>60</v>
      </c>
      <c r="E30" s="63"/>
      <c r="F30" s="63"/>
    </row>
    <row r="31" spans="2:25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</row>
    <row r="32" spans="2:25" ht="12.9" customHeight="1" x14ac:dyDescent="0.2">
      <c r="B32" s="18" t="s">
        <v>2</v>
      </c>
      <c r="C32" s="18" t="s">
        <v>17</v>
      </c>
      <c r="D32" s="26">
        <v>100964</v>
      </c>
      <c r="E32" s="26">
        <v>459532</v>
      </c>
      <c r="F32" s="26">
        <f>E32/'2020'!$O$1</f>
        <v>60990.377596389939</v>
      </c>
    </row>
    <row r="33" spans="2:25" ht="12.9" customHeight="1" x14ac:dyDescent="0.2">
      <c r="B33" s="18">
        <v>124</v>
      </c>
      <c r="C33" s="18" t="s">
        <v>18</v>
      </c>
      <c r="D33" s="26">
        <v>146160</v>
      </c>
      <c r="E33" s="26">
        <v>702533</v>
      </c>
      <c r="F33" s="26">
        <f>E33/'2020'!$O$1</f>
        <v>93242.152763952487</v>
      </c>
    </row>
    <row r="34" spans="2:25" ht="12.9" customHeight="1" x14ac:dyDescent="0.2">
      <c r="B34" s="18" t="s">
        <v>4</v>
      </c>
      <c r="C34" s="18" t="s">
        <v>19</v>
      </c>
      <c r="D34" s="26">
        <v>3897500</v>
      </c>
      <c r="E34" s="26">
        <v>1066963</v>
      </c>
      <c r="F34" s="26">
        <f>E34/'2020'!$O$1</f>
        <v>141610.32583449464</v>
      </c>
      <c r="Q34" s="33"/>
      <c r="R34" s="33"/>
      <c r="S34" s="33"/>
    </row>
    <row r="35" spans="2:25" ht="12.9" customHeight="1" x14ac:dyDescent="0.2">
      <c r="B35" s="18" t="s">
        <v>5</v>
      </c>
      <c r="C35" s="18" t="s">
        <v>20</v>
      </c>
      <c r="D35" s="26">
        <v>543060</v>
      </c>
      <c r="E35" s="26">
        <v>536185</v>
      </c>
      <c r="F35" s="26">
        <f>E35/'2020'!$O$1</f>
        <v>71163.979029796261</v>
      </c>
    </row>
    <row r="36" spans="2:25" ht="12.9" customHeight="1" x14ac:dyDescent="0.2">
      <c r="B36" s="18" t="s">
        <v>6</v>
      </c>
      <c r="C36" s="18" t="s">
        <v>21</v>
      </c>
      <c r="D36" s="26">
        <v>30272780</v>
      </c>
      <c r="E36" s="26">
        <v>622144</v>
      </c>
      <c r="F36" s="26">
        <f>E36/'2020'!$O$1</f>
        <v>82572.698918309106</v>
      </c>
    </row>
    <row r="37" spans="2:25" ht="12.9" customHeight="1" x14ac:dyDescent="0.2">
      <c r="B37" s="18" t="s">
        <v>7</v>
      </c>
      <c r="C37" s="18" t="s">
        <v>22</v>
      </c>
      <c r="D37" s="26">
        <v>161000</v>
      </c>
      <c r="E37" s="26">
        <v>9726</v>
      </c>
      <c r="F37" s="26">
        <f>E37/'2020'!$O$1</f>
        <v>1290.8620346406528</v>
      </c>
    </row>
    <row r="38" spans="2:25" ht="12.9" customHeight="1" x14ac:dyDescent="0.2">
      <c r="B38" s="18" t="s">
        <v>8</v>
      </c>
      <c r="C38" s="18" t="s">
        <v>23</v>
      </c>
      <c r="D38" s="26">
        <v>188300</v>
      </c>
      <c r="E38" s="26">
        <v>128167</v>
      </c>
      <c r="F38" s="26">
        <f>E38/'2020'!$O$1</f>
        <v>17010.684186077375</v>
      </c>
    </row>
    <row r="39" spans="2:25" ht="12.9" customHeight="1" x14ac:dyDescent="0.2">
      <c r="B39" s="18" t="s">
        <v>38</v>
      </c>
      <c r="C39" s="18" t="s">
        <v>39</v>
      </c>
      <c r="D39" s="26">
        <v>144100</v>
      </c>
      <c r="E39" s="26">
        <v>11800</v>
      </c>
      <c r="F39" s="26">
        <f>E39/'2020'!$O$1</f>
        <v>1566.1291392925873</v>
      </c>
    </row>
    <row r="40" spans="2:25" ht="12.9" customHeight="1" x14ac:dyDescent="0.2">
      <c r="B40" s="18" t="s">
        <v>9</v>
      </c>
      <c r="C40" s="18" t="s">
        <v>24</v>
      </c>
      <c r="D40" s="26">
        <v>810200</v>
      </c>
      <c r="E40" s="26">
        <v>576323</v>
      </c>
      <c r="F40" s="26">
        <f>E40/'2020'!$O$1</f>
        <v>76491.207113942524</v>
      </c>
    </row>
    <row r="41" spans="2:25" ht="12.9" customHeight="1" x14ac:dyDescent="0.2">
      <c r="B41" s="18" t="s">
        <v>10</v>
      </c>
      <c r="C41" s="18" t="s">
        <v>25</v>
      </c>
      <c r="D41" s="26">
        <v>1115421</v>
      </c>
      <c r="E41" s="26">
        <v>7741326</v>
      </c>
      <c r="F41" s="26">
        <f>E41/'2020'!$O$1</f>
        <v>1027450.5275731634</v>
      </c>
    </row>
    <row r="42" spans="2:25" ht="12.9" customHeight="1" x14ac:dyDescent="0.2">
      <c r="B42" s="18" t="s">
        <v>11</v>
      </c>
      <c r="C42" s="18" t="s">
        <v>26</v>
      </c>
      <c r="D42" s="26">
        <v>329928</v>
      </c>
      <c r="E42" s="26">
        <v>2737191</v>
      </c>
      <c r="F42" s="26">
        <f>E42/'2020'!$O$1</f>
        <v>363287.67668723868</v>
      </c>
    </row>
    <row r="43" spans="2:25" ht="12.9" customHeight="1" x14ac:dyDescent="0.2">
      <c r="B43" s="18" t="s">
        <v>12</v>
      </c>
      <c r="C43" s="18" t="s">
        <v>27</v>
      </c>
      <c r="D43" s="26">
        <v>1590559</v>
      </c>
      <c r="E43" s="26">
        <v>10096439</v>
      </c>
      <c r="F43" s="26">
        <f>E43/'2020'!$O$1</f>
        <v>1340027.7390669587</v>
      </c>
    </row>
    <row r="44" spans="2:25" ht="12.9" customHeight="1" x14ac:dyDescent="0.2">
      <c r="B44" s="18" t="s">
        <v>13</v>
      </c>
      <c r="C44" s="18" t="s">
        <v>28</v>
      </c>
      <c r="D44" s="26">
        <v>872810</v>
      </c>
      <c r="E44" s="26">
        <v>56939</v>
      </c>
      <c r="F44" s="26">
        <f>E44/'2020'!$O$1</f>
        <v>7557.1039883203921</v>
      </c>
    </row>
    <row r="45" spans="2:25" ht="12.9" customHeight="1" x14ac:dyDescent="0.2">
      <c r="B45" s="18" t="s">
        <v>40</v>
      </c>
      <c r="C45" s="18" t="s">
        <v>41</v>
      </c>
      <c r="D45" s="26">
        <v>275</v>
      </c>
      <c r="E45" s="26">
        <v>434</v>
      </c>
      <c r="F45" s="26">
        <f>E45/'2020'!$O$1</f>
        <v>57.601698851947702</v>
      </c>
    </row>
    <row r="46" spans="2:25" ht="12.9" customHeight="1" x14ac:dyDescent="0.2">
      <c r="B46" s="12" t="s">
        <v>42</v>
      </c>
      <c r="C46" s="12" t="s">
        <v>43</v>
      </c>
      <c r="D46" s="26">
        <v>495</v>
      </c>
      <c r="E46" s="26">
        <v>1946</v>
      </c>
      <c r="F46" s="26">
        <f>E46/'2020'!$O$1</f>
        <v>258.27858517486226</v>
      </c>
    </row>
    <row r="47" spans="2:25" ht="12.9" customHeight="1" x14ac:dyDescent="0.2">
      <c r="B47" s="18" t="s">
        <v>14</v>
      </c>
      <c r="C47" s="18" t="s">
        <v>29</v>
      </c>
      <c r="D47" s="26">
        <v>2075051</v>
      </c>
      <c r="E47" s="26">
        <v>8152934</v>
      </c>
      <c r="F47" s="26">
        <f>E47/'2020'!$O$1</f>
        <v>1082080.2972990908</v>
      </c>
      <c r="T47" s="33"/>
      <c r="U47" s="33"/>
    </row>
    <row r="48" spans="2:25" ht="12.9" customHeight="1" x14ac:dyDescent="0.2">
      <c r="B48" s="18" t="s">
        <v>15</v>
      </c>
      <c r="C48" s="18" t="s">
        <v>30</v>
      </c>
      <c r="D48" s="26">
        <v>62617602</v>
      </c>
      <c r="E48" s="26">
        <v>471879269</v>
      </c>
      <c r="F48" s="26">
        <f>E48/'2020'!$O$1</f>
        <v>62629141.814320788</v>
      </c>
      <c r="W48" s="15"/>
      <c r="X48" s="15"/>
      <c r="Y48" s="15"/>
    </row>
    <row r="49" spans="2:25" ht="12.9" customHeight="1" x14ac:dyDescent="0.2">
      <c r="B49" s="18" t="s">
        <v>16</v>
      </c>
      <c r="C49" s="18" t="s">
        <v>31</v>
      </c>
      <c r="D49" s="26">
        <v>1066325</v>
      </c>
      <c r="E49" s="26">
        <v>1740029</v>
      </c>
      <c r="F49" s="26">
        <f>E49/'2020'!$O$1</f>
        <v>230941.53560289333</v>
      </c>
    </row>
    <row r="50" spans="2:25" s="15" customFormat="1" ht="12.9" customHeight="1" x14ac:dyDescent="0.2">
      <c r="B50" s="4" t="s">
        <v>32</v>
      </c>
      <c r="C50" s="4"/>
      <c r="D50" s="8"/>
      <c r="E50" s="8">
        <f>SUM(E32:E49)</f>
        <v>506519880</v>
      </c>
      <c r="F50" s="8">
        <f>E50/'2020'!$O$1</f>
        <v>67226740.991439372</v>
      </c>
      <c r="Q50" s="32"/>
      <c r="R50" s="32"/>
      <c r="S50" s="32"/>
      <c r="T50" s="32"/>
      <c r="U50" s="32"/>
      <c r="W50" s="21"/>
      <c r="X50" s="21"/>
      <c r="Y50" s="21"/>
    </row>
    <row r="51" spans="2:25" ht="12.9" customHeight="1" x14ac:dyDescent="0.2">
      <c r="B51" s="9" t="s">
        <v>122</v>
      </c>
      <c r="C51" s="2"/>
      <c r="D51" s="10"/>
      <c r="E51" s="3">
        <f>+E50/1000000</f>
        <v>506.51988</v>
      </c>
      <c r="F51" s="3">
        <f>E51/'2020'!$O$1</f>
        <v>67.226740991439371</v>
      </c>
    </row>
    <row r="52" spans="2:25" ht="12.9" customHeight="1" x14ac:dyDescent="0.2">
      <c r="B52" s="22"/>
      <c r="D52" s="19"/>
      <c r="E52" s="19"/>
      <c r="F52" s="19"/>
    </row>
    <row r="53" spans="2:25" ht="12.9" customHeight="1" x14ac:dyDescent="0.2">
      <c r="B53" s="22"/>
      <c r="D53" s="19"/>
      <c r="E53" s="19"/>
      <c r="F53" s="19"/>
    </row>
    <row r="54" spans="2:25" ht="12.9" customHeight="1" x14ac:dyDescent="0.25">
      <c r="B54" s="25" t="s">
        <v>104</v>
      </c>
      <c r="C54" s="29"/>
      <c r="D54" s="29"/>
      <c r="E54" s="29"/>
      <c r="F54" s="29"/>
    </row>
    <row r="55" spans="2:25" ht="12.9" customHeight="1" x14ac:dyDescent="0.2">
      <c r="B55" s="23"/>
      <c r="C55" s="29"/>
      <c r="D55" s="29"/>
      <c r="E55" s="29"/>
      <c r="F55" s="29"/>
    </row>
    <row r="56" spans="2:25" ht="22.5" customHeight="1" x14ac:dyDescent="0.2">
      <c r="B56" s="63" t="s">
        <v>56</v>
      </c>
      <c r="C56" s="63"/>
      <c r="D56" s="63" t="s">
        <v>57</v>
      </c>
      <c r="E56" s="63"/>
      <c r="F56" s="63"/>
    </row>
    <row r="57" spans="2:25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25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E58/'2020'!$O$1</f>
        <v>0</v>
      </c>
    </row>
    <row r="59" spans="2:25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E59/'2020'!$O$1</f>
        <v>0</v>
      </c>
    </row>
    <row r="60" spans="2:25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E60/'2020'!$O$1</f>
        <v>0</v>
      </c>
    </row>
    <row r="61" spans="2:25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E61/'2020'!$O$1</f>
        <v>0</v>
      </c>
    </row>
    <row r="62" spans="2:25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E62/'2020'!$O$1</f>
        <v>0</v>
      </c>
    </row>
    <row r="63" spans="2:25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E63/'2020'!$O$1</f>
        <v>0</v>
      </c>
    </row>
    <row r="64" spans="2:25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E64/'2020'!$O$1</f>
        <v>0</v>
      </c>
    </row>
    <row r="65" spans="2:25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E65/'2020'!$O$1</f>
        <v>0</v>
      </c>
    </row>
    <row r="66" spans="2:25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E66/'2020'!$O$1</f>
        <v>0</v>
      </c>
    </row>
    <row r="67" spans="2:25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E67/'2020'!$O$1</f>
        <v>0</v>
      </c>
    </row>
    <row r="68" spans="2:25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E68/'2020'!$O$1</f>
        <v>0</v>
      </c>
    </row>
    <row r="69" spans="2:25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E69/'2020'!$O$1</f>
        <v>0</v>
      </c>
    </row>
    <row r="70" spans="2:25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E70/'2020'!$O$1</f>
        <v>0</v>
      </c>
    </row>
    <row r="71" spans="2:25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E71/'2020'!$O$1</f>
        <v>0</v>
      </c>
      <c r="W71" s="15"/>
      <c r="X71" s="15"/>
      <c r="Y71" s="15"/>
    </row>
    <row r="72" spans="2:25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E72/'2020'!$O$1</f>
        <v>0</v>
      </c>
    </row>
    <row r="73" spans="2:25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E73/'2020'!$O$1</f>
        <v>0</v>
      </c>
      <c r="Q73" s="32"/>
      <c r="R73" s="32"/>
      <c r="S73" s="32"/>
      <c r="T73" s="32"/>
      <c r="U73" s="32"/>
      <c r="W73" s="21"/>
      <c r="X73" s="21"/>
      <c r="Y73" s="21"/>
    </row>
    <row r="74" spans="2:25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E74/'2020'!$O$1</f>
        <v>0</v>
      </c>
    </row>
    <row r="75" spans="2:25" ht="12.9" customHeight="1" x14ac:dyDescent="0.2">
      <c r="B75" s="22"/>
      <c r="D75" s="26"/>
      <c r="E75" s="26"/>
      <c r="F75" s="26"/>
    </row>
    <row r="76" spans="2:25" ht="12.9" customHeight="1" x14ac:dyDescent="0.2">
      <c r="B76" s="22"/>
      <c r="D76" s="26"/>
      <c r="E76" s="26"/>
      <c r="F76" s="26"/>
    </row>
    <row r="77" spans="2:25" ht="12.9" customHeight="1" x14ac:dyDescent="0.25">
      <c r="B77" s="27" t="s">
        <v>105</v>
      </c>
      <c r="C77" s="29"/>
      <c r="D77" s="26"/>
      <c r="E77" s="26"/>
      <c r="F77" s="26"/>
    </row>
    <row r="78" spans="2:25" ht="12.9" customHeight="1" x14ac:dyDescent="0.25">
      <c r="B78" s="28" t="s">
        <v>123</v>
      </c>
      <c r="C78" s="29"/>
      <c r="D78" s="26"/>
      <c r="E78" s="26"/>
      <c r="F78" s="26"/>
    </row>
    <row r="79" spans="2:25" ht="12.9" customHeight="1" x14ac:dyDescent="0.2">
      <c r="B79" s="62"/>
      <c r="C79" s="62"/>
      <c r="D79" s="62"/>
      <c r="E79" s="62"/>
      <c r="F79" s="61"/>
    </row>
    <row r="80" spans="2:25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1152.93433</v>
      </c>
      <c r="F81" s="6">
        <f>E81/'2020'!$O$1</f>
        <v>153.02068219523525</v>
      </c>
    </row>
    <row r="82" spans="2:6" ht="12.9" customHeight="1" x14ac:dyDescent="0.2">
      <c r="B82" s="5" t="s">
        <v>37</v>
      </c>
      <c r="C82" s="5"/>
      <c r="D82" s="5"/>
      <c r="E82" s="11">
        <f>+E51</f>
        <v>506.51988</v>
      </c>
      <c r="F82" s="11">
        <f>E82/'2020'!$O$1</f>
        <v>67.226740991439371</v>
      </c>
    </row>
    <row r="85" spans="2:6" ht="12.9" customHeight="1" x14ac:dyDescent="0.2">
      <c r="B85" s="36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" width="9.28515625" style="21"/>
    <col min="17" max="17" width="9.28515625" style="32"/>
    <col min="18" max="18" width="15.140625" style="32" bestFit="1" customWidth="1"/>
    <col min="19" max="19" width="16.7109375" style="32" bestFit="1" customWidth="1"/>
    <col min="20" max="21" width="15.140625" style="32" bestFit="1" customWidth="1"/>
    <col min="22" max="23" width="9.28515625" style="21"/>
    <col min="24" max="24" width="11.7109375" style="21" bestFit="1" customWidth="1"/>
    <col min="25" max="25" width="16.140625" style="21" customWidth="1"/>
    <col min="26" max="16384" width="9.28515625" style="21"/>
  </cols>
  <sheetData>
    <row r="2" spans="2:25" ht="12.9" customHeight="1" x14ac:dyDescent="0.3">
      <c r="B2" s="17" t="s">
        <v>106</v>
      </c>
      <c r="C2" s="16"/>
      <c r="D2" s="29"/>
      <c r="E2" s="29"/>
      <c r="F2" s="29"/>
    </row>
    <row r="3" spans="2:25" ht="12.9" customHeight="1" x14ac:dyDescent="0.2">
      <c r="B3" s="23"/>
      <c r="C3" s="29"/>
      <c r="D3" s="29"/>
      <c r="E3" s="29"/>
      <c r="F3" s="29"/>
    </row>
    <row r="4" spans="2:25" ht="22.5" customHeight="1" x14ac:dyDescent="0.2">
      <c r="B4" s="63" t="s">
        <v>56</v>
      </c>
      <c r="C4" s="63"/>
      <c r="D4" s="63" t="s">
        <v>57</v>
      </c>
      <c r="E4" s="63"/>
      <c r="F4" s="63"/>
      <c r="R4" s="34"/>
      <c r="S4" s="34"/>
      <c r="T4" s="34"/>
      <c r="U4" s="34"/>
    </row>
    <row r="5" spans="2:2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  <c r="R5" s="34"/>
      <c r="S5" s="34"/>
      <c r="T5" s="34"/>
      <c r="U5" s="34"/>
    </row>
    <row r="6" spans="2:25" ht="12.9" customHeight="1" x14ac:dyDescent="0.2">
      <c r="B6" s="18" t="s">
        <v>2</v>
      </c>
      <c r="C6" s="18" t="s">
        <v>17</v>
      </c>
      <c r="D6" s="35">
        <v>577475</v>
      </c>
      <c r="E6" s="26">
        <v>2590071</v>
      </c>
      <c r="F6" s="26">
        <f>E6/'2020'!$O$1</f>
        <v>343761.49711327889</v>
      </c>
      <c r="Q6" s="34"/>
      <c r="R6" s="35"/>
      <c r="S6" s="26"/>
      <c r="T6" s="26"/>
      <c r="U6" s="26"/>
      <c r="X6" s="26"/>
      <c r="Y6" s="26"/>
    </row>
    <row r="7" spans="2:25" ht="12.9" customHeight="1" x14ac:dyDescent="0.2">
      <c r="B7" s="18" t="s">
        <v>3</v>
      </c>
      <c r="C7" s="18" t="s">
        <v>18</v>
      </c>
      <c r="D7" s="35">
        <v>837045</v>
      </c>
      <c r="E7" s="26">
        <v>3994911</v>
      </c>
      <c r="F7" s="26">
        <f>E7/'2020'!$O$1</f>
        <v>530215.80728648219</v>
      </c>
      <c r="Q7" s="34"/>
      <c r="R7" s="35"/>
      <c r="S7" s="26"/>
      <c r="T7" s="26"/>
      <c r="U7" s="26"/>
      <c r="X7" s="26"/>
      <c r="Y7" s="26"/>
    </row>
    <row r="8" spans="2:25" ht="12.9" customHeight="1" x14ac:dyDescent="0.2">
      <c r="B8" s="18" t="s">
        <v>4</v>
      </c>
      <c r="C8" s="18" t="s">
        <v>19</v>
      </c>
      <c r="D8" s="35">
        <v>7084750</v>
      </c>
      <c r="E8" s="26">
        <v>1940588</v>
      </c>
      <c r="F8" s="26">
        <f>E8/'2020'!$O$1</f>
        <v>257560.28933572234</v>
      </c>
      <c r="Q8" s="34"/>
      <c r="R8" s="35"/>
      <c r="S8" s="26"/>
      <c r="T8" s="26"/>
      <c r="U8" s="26"/>
      <c r="X8" s="26"/>
      <c r="Y8" s="26"/>
    </row>
    <row r="9" spans="2:25" ht="12.9" customHeight="1" x14ac:dyDescent="0.2">
      <c r="B9" s="18" t="s">
        <v>5</v>
      </c>
      <c r="C9" s="18" t="s">
        <v>20</v>
      </c>
      <c r="D9" s="35">
        <v>6254940</v>
      </c>
      <c r="E9" s="26">
        <v>6301926</v>
      </c>
      <c r="F9" s="26">
        <f>E9/'2020'!$O$1</f>
        <v>836409.31714115071</v>
      </c>
      <c r="Q9" s="34"/>
      <c r="R9" s="35"/>
      <c r="S9" s="26"/>
      <c r="T9" s="26"/>
      <c r="U9" s="26"/>
      <c r="X9" s="26"/>
      <c r="Y9" s="26"/>
    </row>
    <row r="10" spans="2:25" ht="12.9" customHeight="1" x14ac:dyDescent="0.2">
      <c r="B10" s="18" t="s">
        <v>6</v>
      </c>
      <c r="C10" s="18" t="s">
        <v>21</v>
      </c>
      <c r="D10" s="35">
        <v>47170820</v>
      </c>
      <c r="E10" s="26">
        <v>944447</v>
      </c>
      <c r="F10" s="26">
        <f>E10/'2020'!$O$1</f>
        <v>125349.65823876833</v>
      </c>
      <c r="Q10" s="34"/>
      <c r="R10" s="35"/>
      <c r="S10" s="26"/>
      <c r="T10" s="26"/>
      <c r="U10" s="26"/>
      <c r="X10" s="26"/>
      <c r="Y10" s="26"/>
    </row>
    <row r="11" spans="2:25" ht="12.9" customHeight="1" x14ac:dyDescent="0.2">
      <c r="B11" s="18" t="s">
        <v>7</v>
      </c>
      <c r="C11" s="18" t="s">
        <v>22</v>
      </c>
      <c r="D11" s="35">
        <v>1196000</v>
      </c>
      <c r="E11" s="26">
        <v>71650</v>
      </c>
      <c r="F11" s="26">
        <f>E11/'2020'!$O$1</f>
        <v>9509.5892229079564</v>
      </c>
      <c r="Q11" s="34"/>
      <c r="R11" s="35"/>
      <c r="S11" s="26"/>
      <c r="T11" s="26"/>
      <c r="U11" s="26"/>
      <c r="X11" s="26"/>
      <c r="Y11" s="26"/>
    </row>
    <row r="12" spans="2:25" ht="12.9" customHeight="1" x14ac:dyDescent="0.2">
      <c r="B12" s="18" t="s">
        <v>8</v>
      </c>
      <c r="C12" s="18" t="s">
        <v>23</v>
      </c>
      <c r="D12" s="26">
        <v>715900</v>
      </c>
      <c r="E12" s="26">
        <v>482491</v>
      </c>
      <c r="F12" s="26">
        <f>E12/'2020'!$O$1</f>
        <v>64037.560554781332</v>
      </c>
      <c r="R12" s="26"/>
      <c r="S12" s="26"/>
      <c r="T12" s="26"/>
      <c r="U12" s="26"/>
      <c r="X12" s="26"/>
      <c r="Y12" s="26"/>
    </row>
    <row r="13" spans="2:25" ht="12.9" customHeight="1" x14ac:dyDescent="0.2">
      <c r="B13" s="18" t="s">
        <v>38</v>
      </c>
      <c r="C13" s="18" t="s">
        <v>39</v>
      </c>
      <c r="D13" s="26">
        <v>117270</v>
      </c>
      <c r="E13" s="26">
        <v>8224</v>
      </c>
      <c r="F13" s="26">
        <f>E13/'2020'!$O$1</f>
        <v>1091.5123764018847</v>
      </c>
      <c r="R13" s="26"/>
      <c r="S13" s="26"/>
      <c r="T13" s="26"/>
      <c r="U13" s="26"/>
      <c r="X13" s="26"/>
      <c r="Y13" s="26"/>
    </row>
    <row r="14" spans="2:25" ht="12.9" customHeight="1" x14ac:dyDescent="0.2">
      <c r="B14" s="18" t="s">
        <v>9</v>
      </c>
      <c r="C14" s="18" t="s">
        <v>24</v>
      </c>
      <c r="D14" s="26">
        <v>5646290</v>
      </c>
      <c r="E14" s="26">
        <v>4066788</v>
      </c>
      <c r="F14" s="26">
        <f>E14/'2020'!$O$1</f>
        <v>539755.52458690025</v>
      </c>
      <c r="R14" s="26"/>
      <c r="S14" s="26"/>
      <c r="T14" s="26"/>
      <c r="U14" s="26"/>
      <c r="X14" s="26"/>
      <c r="Y14" s="26"/>
    </row>
    <row r="15" spans="2:25" ht="12.9" customHeight="1" x14ac:dyDescent="0.2">
      <c r="B15" s="18" t="s">
        <v>10</v>
      </c>
      <c r="C15" s="18" t="s">
        <v>25</v>
      </c>
      <c r="D15" s="26">
        <v>5931053</v>
      </c>
      <c r="E15" s="26">
        <v>41166085</v>
      </c>
      <c r="F15" s="26">
        <f>E15/'2020'!$O$1</f>
        <v>5463678.4126352109</v>
      </c>
      <c r="R15" s="26"/>
      <c r="S15" s="26"/>
      <c r="T15" s="26"/>
      <c r="U15" s="26"/>
      <c r="X15" s="26"/>
      <c r="Y15" s="26"/>
    </row>
    <row r="16" spans="2:25" ht="12.9" customHeight="1" x14ac:dyDescent="0.2">
      <c r="B16" s="18" t="s">
        <v>11</v>
      </c>
      <c r="C16" s="18" t="s">
        <v>26</v>
      </c>
      <c r="D16" s="26">
        <v>1064172</v>
      </c>
      <c r="E16" s="26">
        <v>8747099</v>
      </c>
      <c r="F16" s="26">
        <f>E16/'2020'!$O$1</f>
        <v>1160939.5447607671</v>
      </c>
      <c r="R16" s="26"/>
      <c r="S16" s="26"/>
      <c r="T16" s="26"/>
      <c r="U16" s="26"/>
      <c r="X16" s="26"/>
      <c r="Y16" s="26"/>
    </row>
    <row r="17" spans="2:25" ht="12.9" customHeight="1" x14ac:dyDescent="0.2">
      <c r="B17" s="18" t="s">
        <v>12</v>
      </c>
      <c r="C17" s="18" t="s">
        <v>27</v>
      </c>
      <c r="D17" s="26">
        <v>13800008</v>
      </c>
      <c r="E17" s="26">
        <v>87591206</v>
      </c>
      <c r="F17" s="26">
        <f>E17/'2020'!$O$1</f>
        <v>11625350.852744043</v>
      </c>
      <c r="R17" s="26"/>
      <c r="S17" s="26"/>
      <c r="T17" s="26"/>
      <c r="U17" s="26"/>
      <c r="X17" s="26"/>
      <c r="Y17" s="26"/>
    </row>
    <row r="18" spans="2:25" ht="12.9" customHeight="1" x14ac:dyDescent="0.2">
      <c r="B18" s="18" t="s">
        <v>13</v>
      </c>
      <c r="C18" s="18" t="s">
        <v>28</v>
      </c>
      <c r="D18" s="26">
        <v>1601880</v>
      </c>
      <c r="E18" s="26">
        <v>90094</v>
      </c>
      <c r="F18" s="26">
        <f>E18/'2020'!$O$1</f>
        <v>11957.528701307319</v>
      </c>
      <c r="R18" s="26"/>
      <c r="S18" s="26"/>
      <c r="T18" s="26"/>
      <c r="U18" s="26"/>
      <c r="X18" s="26"/>
      <c r="Y18" s="26"/>
    </row>
    <row r="19" spans="2:25" ht="12.9" customHeight="1" x14ac:dyDescent="0.2">
      <c r="B19" s="18" t="s">
        <v>40</v>
      </c>
      <c r="C19" s="18" t="s">
        <v>41</v>
      </c>
      <c r="D19" s="26">
        <v>3736</v>
      </c>
      <c r="E19" s="26">
        <v>4961</v>
      </c>
      <c r="F19" s="26">
        <f>E19/'2020'!$O$1</f>
        <v>658.43785254495981</v>
      </c>
      <c r="R19" s="26"/>
      <c r="S19" s="26"/>
      <c r="T19" s="26"/>
      <c r="U19" s="26"/>
      <c r="X19" s="26"/>
      <c r="Y19" s="26"/>
    </row>
    <row r="20" spans="2:25" ht="12.9" customHeight="1" x14ac:dyDescent="0.2">
      <c r="B20" s="18" t="s">
        <v>42</v>
      </c>
      <c r="C20" s="18" t="s">
        <v>43</v>
      </c>
      <c r="D20" s="26">
        <v>1135</v>
      </c>
      <c r="E20" s="26">
        <v>3746</v>
      </c>
      <c r="F20" s="26">
        <f>E20/'2020'!$O$1</f>
        <v>497.1796403211892</v>
      </c>
      <c r="R20" s="26"/>
      <c r="S20" s="26"/>
      <c r="T20" s="26"/>
      <c r="U20" s="26"/>
      <c r="X20" s="26"/>
      <c r="Y20" s="26"/>
    </row>
    <row r="21" spans="2:25" ht="12.9" customHeight="1" x14ac:dyDescent="0.2">
      <c r="B21" s="18" t="s">
        <v>14</v>
      </c>
      <c r="C21" s="18" t="s">
        <v>29</v>
      </c>
      <c r="D21" s="26">
        <v>2175936</v>
      </c>
      <c r="E21" s="26">
        <v>8194031</v>
      </c>
      <c r="F21" s="26">
        <f>E21/'2020'!$O$1</f>
        <v>1087534.8065565068</v>
      </c>
      <c r="I21" s="6"/>
      <c r="R21" s="26"/>
      <c r="S21" s="26"/>
      <c r="T21" s="26"/>
      <c r="U21" s="26"/>
      <c r="X21" s="26"/>
      <c r="Y21" s="26"/>
    </row>
    <row r="22" spans="2:25" ht="12.9" customHeight="1" x14ac:dyDescent="0.2">
      <c r="B22" s="18" t="s">
        <v>15</v>
      </c>
      <c r="C22" s="18" t="s">
        <v>30</v>
      </c>
      <c r="D22" s="26">
        <v>122454513</v>
      </c>
      <c r="E22" s="26">
        <v>915821261</v>
      </c>
      <c r="F22" s="26">
        <f>E22/'2020'!$O$1</f>
        <v>121550369.76574424</v>
      </c>
      <c r="I22" s="6"/>
      <c r="R22" s="26"/>
      <c r="S22" s="26"/>
      <c r="T22" s="26"/>
      <c r="U22" s="26"/>
      <c r="X22" s="26"/>
      <c r="Y22" s="26"/>
    </row>
    <row r="23" spans="2:25" ht="12.9" customHeight="1" x14ac:dyDescent="0.2">
      <c r="B23" s="18" t="s">
        <v>16</v>
      </c>
      <c r="C23" s="18" t="s">
        <v>31</v>
      </c>
      <c r="D23" s="26">
        <v>987950</v>
      </c>
      <c r="E23" s="26">
        <v>1562077</v>
      </c>
      <c r="F23" s="26">
        <f>E23/'2020'!$O$1</f>
        <v>207323.2463998938</v>
      </c>
      <c r="I23" s="6"/>
      <c r="J23" s="6"/>
      <c r="R23" s="26"/>
      <c r="S23" s="26"/>
      <c r="T23" s="26"/>
      <c r="U23" s="26"/>
      <c r="X23" s="26"/>
      <c r="Y23" s="26"/>
    </row>
    <row r="24" spans="2:25" s="15" customFormat="1" ht="12.9" customHeight="1" x14ac:dyDescent="0.2">
      <c r="B24" s="7" t="s">
        <v>32</v>
      </c>
      <c r="C24" s="4"/>
      <c r="D24" s="4"/>
      <c r="E24" s="8">
        <f>SUM(E6:E23)</f>
        <v>1083581656</v>
      </c>
      <c r="F24" s="8">
        <f>E24/'2020'!$O$1</f>
        <v>143816000.53089124</v>
      </c>
      <c r="I24" s="13"/>
      <c r="J24" s="13"/>
      <c r="Q24" s="32"/>
      <c r="R24" s="32"/>
      <c r="S24" s="26"/>
      <c r="T24" s="33"/>
      <c r="U24" s="26"/>
      <c r="W24" s="21"/>
      <c r="X24" s="21"/>
      <c r="Y24" s="26"/>
    </row>
    <row r="25" spans="2:25" ht="12.9" customHeight="1" x14ac:dyDescent="0.2">
      <c r="B25" s="9" t="s">
        <v>122</v>
      </c>
      <c r="C25" s="2"/>
      <c r="D25" s="10"/>
      <c r="E25" s="3">
        <f>+E24/1000000</f>
        <v>1083.5816560000001</v>
      </c>
      <c r="F25" s="3">
        <f>E25/'2020'!$O$1</f>
        <v>143.81600053089124</v>
      </c>
      <c r="J25" s="6"/>
    </row>
    <row r="26" spans="2:25" ht="12.9" customHeight="1" x14ac:dyDescent="0.2">
      <c r="B26" s="22"/>
      <c r="D26" s="19"/>
      <c r="E26" s="19"/>
      <c r="F26" s="19"/>
    </row>
    <row r="27" spans="2:25" ht="12.9" customHeight="1" x14ac:dyDescent="0.2">
      <c r="B27" s="22"/>
      <c r="D27" s="19"/>
      <c r="E27" s="19"/>
      <c r="F27" s="19"/>
    </row>
    <row r="28" spans="2:25" ht="12.9" customHeight="1" x14ac:dyDescent="0.25">
      <c r="B28" s="27" t="s">
        <v>107</v>
      </c>
      <c r="C28" s="29"/>
      <c r="D28" s="29"/>
      <c r="E28" s="29"/>
      <c r="F28" s="29"/>
    </row>
    <row r="29" spans="2:25" ht="12.9" customHeight="1" x14ac:dyDescent="0.2">
      <c r="B29" s="20"/>
      <c r="C29" s="29"/>
      <c r="D29" s="29"/>
      <c r="E29" s="29"/>
      <c r="F29" s="29"/>
    </row>
    <row r="30" spans="2:25" ht="22.5" customHeight="1" x14ac:dyDescent="0.2">
      <c r="B30" s="63" t="s">
        <v>56</v>
      </c>
      <c r="C30" s="63"/>
      <c r="D30" s="63" t="s">
        <v>60</v>
      </c>
      <c r="E30" s="63"/>
      <c r="F30" s="63"/>
    </row>
    <row r="31" spans="2:25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</row>
    <row r="32" spans="2:25" ht="12.9" customHeight="1" x14ac:dyDescent="0.2">
      <c r="B32" s="18" t="s">
        <v>2</v>
      </c>
      <c r="C32" s="18" t="s">
        <v>17</v>
      </c>
      <c r="D32" s="26">
        <v>113375</v>
      </c>
      <c r="E32" s="26">
        <v>511306</v>
      </c>
      <c r="F32" s="26">
        <f>E32/'2020'!$O$1</f>
        <v>67861.968279248787</v>
      </c>
    </row>
    <row r="33" spans="2:25" ht="12.9" customHeight="1" x14ac:dyDescent="0.2">
      <c r="B33" s="18">
        <v>124</v>
      </c>
      <c r="C33" s="18" t="s">
        <v>18</v>
      </c>
      <c r="D33" s="26">
        <v>135385</v>
      </c>
      <c r="E33" s="26">
        <v>654371</v>
      </c>
      <c r="F33" s="26">
        <f>E33/'2020'!$O$1</f>
        <v>86849.956865087253</v>
      </c>
    </row>
    <row r="34" spans="2:25" ht="12.9" customHeight="1" x14ac:dyDescent="0.2">
      <c r="B34" s="18" t="s">
        <v>4</v>
      </c>
      <c r="C34" s="18" t="s">
        <v>19</v>
      </c>
      <c r="D34" s="26">
        <v>1946050</v>
      </c>
      <c r="E34" s="26">
        <v>534253</v>
      </c>
      <c r="F34" s="26">
        <f>E34/'2020'!$O$1</f>
        <v>70907.558563939208</v>
      </c>
      <c r="Q34" s="33"/>
      <c r="R34" s="33"/>
      <c r="S34" s="33"/>
    </row>
    <row r="35" spans="2:25" ht="12.9" customHeight="1" x14ac:dyDescent="0.2">
      <c r="B35" s="18" t="s">
        <v>5</v>
      </c>
      <c r="C35" s="18" t="s">
        <v>20</v>
      </c>
      <c r="D35" s="26">
        <v>327640</v>
      </c>
      <c r="E35" s="26">
        <v>324145</v>
      </c>
      <c r="F35" s="26">
        <f>E35/'2020'!$O$1</f>
        <v>43021.434733558963</v>
      </c>
    </row>
    <row r="36" spans="2:25" ht="12.9" customHeight="1" x14ac:dyDescent="0.2">
      <c r="B36" s="18" t="s">
        <v>6</v>
      </c>
      <c r="C36" s="18" t="s">
        <v>21</v>
      </c>
      <c r="D36" s="26">
        <v>34443705</v>
      </c>
      <c r="E36" s="26">
        <v>703457</v>
      </c>
      <c r="F36" s="26">
        <f>E36/'2020'!$O$1</f>
        <v>93364.788638927595</v>
      </c>
    </row>
    <row r="37" spans="2:25" ht="12.9" customHeight="1" x14ac:dyDescent="0.2">
      <c r="B37" s="18" t="s">
        <v>7</v>
      </c>
      <c r="C37" s="18" t="s">
        <v>22</v>
      </c>
      <c r="D37" s="26">
        <v>48000</v>
      </c>
      <c r="E37" s="26">
        <v>2983</v>
      </c>
      <c r="F37" s="26">
        <f>E37/'2020'!$O$1</f>
        <v>395.91213750082949</v>
      </c>
    </row>
    <row r="38" spans="2:25" ht="12.9" customHeight="1" x14ac:dyDescent="0.2">
      <c r="B38" s="18" t="s">
        <v>8</v>
      </c>
      <c r="C38" s="18" t="s">
        <v>23</v>
      </c>
      <c r="D38" s="26">
        <v>245000</v>
      </c>
      <c r="E38" s="26">
        <v>167111</v>
      </c>
      <c r="F38" s="26">
        <f>E38/'2020'!$O$1</f>
        <v>22179.441236976574</v>
      </c>
    </row>
    <row r="39" spans="2:25" ht="12.9" customHeight="1" x14ac:dyDescent="0.2">
      <c r="B39" s="18" t="s">
        <v>38</v>
      </c>
      <c r="C39" s="18" t="s">
        <v>39</v>
      </c>
      <c r="D39" s="26">
        <v>122030</v>
      </c>
      <c r="E39" s="26">
        <v>10191</v>
      </c>
      <c r="F39" s="26">
        <f>E39/'2020'!$O$1</f>
        <v>1352.578140553454</v>
      </c>
    </row>
    <row r="40" spans="2:25" ht="12.9" customHeight="1" x14ac:dyDescent="0.2">
      <c r="B40" s="18" t="s">
        <v>9</v>
      </c>
      <c r="C40" s="18" t="s">
        <v>24</v>
      </c>
      <c r="D40" s="26">
        <v>481590</v>
      </c>
      <c r="E40" s="26">
        <v>345400</v>
      </c>
      <c r="F40" s="26">
        <f>E40/'2020'!$O$1</f>
        <v>45842.458026411834</v>
      </c>
    </row>
    <row r="41" spans="2:25" ht="12.9" customHeight="1" x14ac:dyDescent="0.2">
      <c r="B41" s="18" t="s">
        <v>10</v>
      </c>
      <c r="C41" s="18" t="s">
        <v>25</v>
      </c>
      <c r="D41" s="26">
        <v>978470</v>
      </c>
      <c r="E41" s="26">
        <v>7207011</v>
      </c>
      <c r="F41" s="26">
        <f>E41/'2020'!$O$1</f>
        <v>956534.74019510252</v>
      </c>
    </row>
    <row r="42" spans="2:25" ht="12.9" customHeight="1" x14ac:dyDescent="0.2">
      <c r="B42" s="18" t="s">
        <v>11</v>
      </c>
      <c r="C42" s="18" t="s">
        <v>26</v>
      </c>
      <c r="D42" s="26">
        <v>163086</v>
      </c>
      <c r="E42" s="26">
        <v>1354550</v>
      </c>
      <c r="F42" s="26">
        <f>E42/'2020'!$O$1</f>
        <v>179779.68013803172</v>
      </c>
    </row>
    <row r="43" spans="2:25" ht="12.9" customHeight="1" x14ac:dyDescent="0.2">
      <c r="B43" s="18" t="s">
        <v>12</v>
      </c>
      <c r="C43" s="18" t="s">
        <v>27</v>
      </c>
      <c r="D43" s="26">
        <v>1082683</v>
      </c>
      <c r="E43" s="26">
        <v>6949776</v>
      </c>
      <c r="F43" s="26">
        <f>E43/'2020'!$O$1</f>
        <v>922393.78857256612</v>
      </c>
    </row>
    <row r="44" spans="2:25" ht="12.9" customHeight="1" x14ac:dyDescent="0.2">
      <c r="B44" s="18" t="s">
        <v>13</v>
      </c>
      <c r="C44" s="18" t="s">
        <v>28</v>
      </c>
      <c r="D44" s="26">
        <v>1909060</v>
      </c>
      <c r="E44" s="26">
        <v>123157</v>
      </c>
      <c r="F44" s="26">
        <f>E44/'2020'!$O$1</f>
        <v>16345.7429159201</v>
      </c>
    </row>
    <row r="45" spans="2:25" ht="12.9" customHeight="1" x14ac:dyDescent="0.2">
      <c r="B45" s="18" t="s">
        <v>40</v>
      </c>
      <c r="C45" s="18" t="s">
        <v>41</v>
      </c>
      <c r="D45" s="26">
        <v>467</v>
      </c>
      <c r="E45" s="26">
        <v>741</v>
      </c>
      <c r="F45" s="26">
        <f>E45/'2020'!$O$1</f>
        <v>98.347601035237901</v>
      </c>
    </row>
    <row r="46" spans="2:25" ht="12.9" customHeight="1" x14ac:dyDescent="0.2">
      <c r="B46" s="12" t="s">
        <v>42</v>
      </c>
      <c r="C46" s="12" t="s">
        <v>43</v>
      </c>
      <c r="D46" s="26">
        <v>170</v>
      </c>
      <c r="E46" s="26">
        <v>669</v>
      </c>
      <c r="F46" s="26">
        <f>E46/'2020'!$O$1</f>
        <v>88.791558829384826</v>
      </c>
    </row>
    <row r="47" spans="2:25" ht="12.9" customHeight="1" x14ac:dyDescent="0.2">
      <c r="B47" s="18" t="s">
        <v>14</v>
      </c>
      <c r="C47" s="18" t="s">
        <v>29</v>
      </c>
      <c r="D47" s="26">
        <v>2076458</v>
      </c>
      <c r="E47" s="26">
        <v>8143590</v>
      </c>
      <c r="F47" s="26">
        <f>E47/'2020'!$O$1</f>
        <v>1080840.1353772646</v>
      </c>
      <c r="T47" s="33"/>
      <c r="U47" s="33"/>
    </row>
    <row r="48" spans="2:25" ht="12.9" customHeight="1" x14ac:dyDescent="0.2">
      <c r="B48" s="18" t="s">
        <v>15</v>
      </c>
      <c r="C48" s="18" t="s">
        <v>30</v>
      </c>
      <c r="D48" s="26">
        <v>54945807</v>
      </c>
      <c r="E48" s="26">
        <v>417197871</v>
      </c>
      <c r="F48" s="26">
        <f>E48/'2020'!$O$1</f>
        <v>55371673.10372287</v>
      </c>
      <c r="W48" s="15"/>
      <c r="X48" s="15"/>
      <c r="Y48" s="15"/>
    </row>
    <row r="49" spans="2:25" ht="12.9" customHeight="1" x14ac:dyDescent="0.2">
      <c r="B49" s="18" t="s">
        <v>16</v>
      </c>
      <c r="C49" s="18" t="s">
        <v>31</v>
      </c>
      <c r="D49" s="26">
        <v>480230</v>
      </c>
      <c r="E49" s="26">
        <v>770500</v>
      </c>
      <c r="F49" s="26">
        <f>E49/'2020'!$O$1</f>
        <v>102262.92388346937</v>
      </c>
    </row>
    <row r="50" spans="2:25" s="15" customFormat="1" ht="12.9" customHeight="1" x14ac:dyDescent="0.2">
      <c r="B50" s="4" t="s">
        <v>32</v>
      </c>
      <c r="C50" s="4"/>
      <c r="D50" s="8"/>
      <c r="E50" s="8">
        <f>SUM(E32:E49)</f>
        <v>445001082</v>
      </c>
      <c r="F50" s="8">
        <f>E50/'2020'!$O$1</f>
        <v>59061793.350587294</v>
      </c>
      <c r="Q50" s="32"/>
      <c r="R50" s="32"/>
      <c r="S50" s="32"/>
      <c r="T50" s="32"/>
      <c r="U50" s="32"/>
      <c r="W50" s="21"/>
      <c r="X50" s="21"/>
      <c r="Y50" s="21"/>
    </row>
    <row r="51" spans="2:25" ht="12.9" customHeight="1" x14ac:dyDescent="0.2">
      <c r="B51" s="9" t="s">
        <v>122</v>
      </c>
      <c r="C51" s="2"/>
      <c r="D51" s="10"/>
      <c r="E51" s="3">
        <f>+E50/1000000</f>
        <v>445.001082</v>
      </c>
      <c r="F51" s="3">
        <f>E51/'2020'!$O$1</f>
        <v>59.061793350587294</v>
      </c>
    </row>
    <row r="52" spans="2:25" ht="12.9" customHeight="1" x14ac:dyDescent="0.2">
      <c r="B52" s="22"/>
      <c r="D52" s="19"/>
      <c r="E52" s="19"/>
      <c r="F52" s="19"/>
    </row>
    <row r="53" spans="2:25" ht="12.9" customHeight="1" x14ac:dyDescent="0.2">
      <c r="B53" s="22"/>
      <c r="D53" s="19"/>
      <c r="E53" s="19"/>
      <c r="F53" s="19"/>
    </row>
    <row r="54" spans="2:25" ht="12.9" customHeight="1" x14ac:dyDescent="0.25">
      <c r="B54" s="25" t="s">
        <v>108</v>
      </c>
      <c r="C54" s="29"/>
      <c r="D54" s="29"/>
      <c r="E54" s="29"/>
      <c r="F54" s="29"/>
    </row>
    <row r="55" spans="2:25" ht="12.9" customHeight="1" x14ac:dyDescent="0.2">
      <c r="B55" s="23"/>
      <c r="C55" s="29"/>
      <c r="D55" s="29"/>
      <c r="E55" s="29"/>
      <c r="F55" s="29"/>
    </row>
    <row r="56" spans="2:25" ht="22.5" customHeight="1" x14ac:dyDescent="0.2">
      <c r="B56" s="63" t="s">
        <v>56</v>
      </c>
      <c r="C56" s="63"/>
      <c r="D56" s="63" t="s">
        <v>57</v>
      </c>
      <c r="E56" s="63"/>
      <c r="F56" s="63"/>
    </row>
    <row r="57" spans="2:25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25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E58/'2020'!$O$1</f>
        <v>0</v>
      </c>
    </row>
    <row r="59" spans="2:25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E59/'2020'!$O$1</f>
        <v>0</v>
      </c>
    </row>
    <row r="60" spans="2:25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E60/'2020'!$O$1</f>
        <v>0</v>
      </c>
    </row>
    <row r="61" spans="2:25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E61/'2020'!$O$1</f>
        <v>0</v>
      </c>
    </row>
    <row r="62" spans="2:25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E62/'2020'!$O$1</f>
        <v>0</v>
      </c>
    </row>
    <row r="63" spans="2:25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E63/'2020'!$O$1</f>
        <v>0</v>
      </c>
    </row>
    <row r="64" spans="2:25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E64/'2020'!$O$1</f>
        <v>0</v>
      </c>
    </row>
    <row r="65" spans="2:25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E65/'2020'!$O$1</f>
        <v>0</v>
      </c>
    </row>
    <row r="66" spans="2:25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E66/'2020'!$O$1</f>
        <v>0</v>
      </c>
    </row>
    <row r="67" spans="2:25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E67/'2020'!$O$1</f>
        <v>0</v>
      </c>
    </row>
    <row r="68" spans="2:25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E68/'2020'!$O$1</f>
        <v>0</v>
      </c>
    </row>
    <row r="69" spans="2:25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E69/'2020'!$O$1</f>
        <v>0</v>
      </c>
    </row>
    <row r="70" spans="2:25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E70/'2020'!$O$1</f>
        <v>0</v>
      </c>
    </row>
    <row r="71" spans="2:25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E71/'2020'!$O$1</f>
        <v>0</v>
      </c>
      <c r="W71" s="15"/>
      <c r="X71" s="15"/>
      <c r="Y71" s="15"/>
    </row>
    <row r="72" spans="2:25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E72/'2020'!$O$1</f>
        <v>0</v>
      </c>
    </row>
    <row r="73" spans="2:25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E73/'2020'!$O$1</f>
        <v>0</v>
      </c>
      <c r="Q73" s="32"/>
      <c r="R73" s="32"/>
      <c r="S73" s="32"/>
      <c r="T73" s="32"/>
      <c r="U73" s="32"/>
      <c r="W73" s="21"/>
      <c r="X73" s="21"/>
      <c r="Y73" s="21"/>
    </row>
    <row r="74" spans="2:25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E74/'2020'!$O$1</f>
        <v>0</v>
      </c>
    </row>
    <row r="75" spans="2:25" ht="12.9" customHeight="1" x14ac:dyDescent="0.2">
      <c r="B75" s="22"/>
      <c r="D75" s="26"/>
      <c r="E75" s="26"/>
      <c r="F75" s="26"/>
    </row>
    <row r="76" spans="2:25" ht="12.9" customHeight="1" x14ac:dyDescent="0.2">
      <c r="B76" s="22"/>
      <c r="D76" s="26"/>
      <c r="E76" s="26"/>
      <c r="F76" s="26"/>
    </row>
    <row r="77" spans="2:25" ht="12.9" customHeight="1" x14ac:dyDescent="0.25">
      <c r="B77" s="27" t="s">
        <v>109</v>
      </c>
      <c r="C77" s="29"/>
      <c r="D77" s="26"/>
      <c r="E77" s="26"/>
      <c r="F77" s="26"/>
    </row>
    <row r="78" spans="2:25" ht="12.9" customHeight="1" x14ac:dyDescent="0.25">
      <c r="B78" s="28" t="s">
        <v>123</v>
      </c>
      <c r="C78" s="29"/>
      <c r="D78" s="26"/>
      <c r="E78" s="26"/>
      <c r="F78" s="26"/>
    </row>
    <row r="79" spans="2:25" ht="12.9" customHeight="1" x14ac:dyDescent="0.2">
      <c r="B79" s="62"/>
      <c r="C79" s="62"/>
      <c r="D79" s="62"/>
      <c r="E79" s="62"/>
      <c r="F79" s="61"/>
    </row>
    <row r="80" spans="2:25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1083.5816560000001</v>
      </c>
      <c r="F81" s="6">
        <f>E81/'2020'!$O$1</f>
        <v>143.81600053089124</v>
      </c>
    </row>
    <row r="82" spans="2:6" ht="12.9" customHeight="1" x14ac:dyDescent="0.2">
      <c r="B82" s="5" t="s">
        <v>37</v>
      </c>
      <c r="C82" s="5"/>
      <c r="D82" s="5"/>
      <c r="E82" s="11">
        <f>+E51</f>
        <v>445.001082</v>
      </c>
      <c r="F82" s="11">
        <f>E82/'2020'!$O$1</f>
        <v>59.061793350587294</v>
      </c>
    </row>
    <row r="85" spans="2:6" ht="12.9" customHeight="1" x14ac:dyDescent="0.2">
      <c r="B85" s="36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" width="9.28515625" style="21"/>
    <col min="17" max="17" width="9.28515625" style="32"/>
    <col min="18" max="18" width="15.140625" style="32" bestFit="1" customWidth="1"/>
    <col min="19" max="19" width="16.7109375" style="32" bestFit="1" customWidth="1"/>
    <col min="20" max="21" width="15.140625" style="32" bestFit="1" customWidth="1"/>
    <col min="22" max="23" width="9.28515625" style="21"/>
    <col min="24" max="24" width="11.7109375" style="21" bestFit="1" customWidth="1"/>
    <col min="25" max="25" width="16.140625" style="21" customWidth="1"/>
    <col min="26" max="16384" width="9.28515625" style="21"/>
  </cols>
  <sheetData>
    <row r="2" spans="2:25" ht="12.9" customHeight="1" x14ac:dyDescent="0.3">
      <c r="B2" s="17" t="s">
        <v>110</v>
      </c>
      <c r="C2" s="16"/>
      <c r="D2" s="29"/>
      <c r="E2" s="29"/>
      <c r="F2" s="29"/>
    </row>
    <row r="3" spans="2:25" ht="12.9" customHeight="1" x14ac:dyDescent="0.2">
      <c r="B3" s="23"/>
      <c r="C3" s="29"/>
      <c r="D3" s="29"/>
      <c r="E3" s="29"/>
      <c r="F3" s="29"/>
    </row>
    <row r="4" spans="2:25" ht="22.5" customHeight="1" x14ac:dyDescent="0.2">
      <c r="B4" s="63" t="s">
        <v>56</v>
      </c>
      <c r="C4" s="63"/>
      <c r="D4" s="63" t="s">
        <v>57</v>
      </c>
      <c r="E4" s="63"/>
      <c r="F4" s="63"/>
      <c r="R4" s="34"/>
      <c r="S4" s="34"/>
      <c r="T4" s="34"/>
      <c r="U4" s="34"/>
    </row>
    <row r="5" spans="2:2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  <c r="R5" s="34"/>
      <c r="S5" s="34"/>
      <c r="T5" s="34"/>
      <c r="U5" s="34"/>
    </row>
    <row r="6" spans="2:25" ht="12.9" customHeight="1" x14ac:dyDescent="0.2">
      <c r="B6" s="18" t="s">
        <v>2</v>
      </c>
      <c r="C6" s="18" t="s">
        <v>17</v>
      </c>
      <c r="D6" s="35">
        <v>997705</v>
      </c>
      <c r="E6" s="26">
        <v>4570549</v>
      </c>
      <c r="F6" s="26">
        <f>E6/'2020'!$O$1</f>
        <v>606616.09927666071</v>
      </c>
      <c r="Q6" s="34"/>
      <c r="R6" s="35"/>
      <c r="S6" s="26"/>
      <c r="T6" s="26"/>
      <c r="U6" s="26"/>
      <c r="X6" s="26"/>
      <c r="Y6" s="26"/>
    </row>
    <row r="7" spans="2:25" ht="12.9" customHeight="1" x14ac:dyDescent="0.2">
      <c r="B7" s="18" t="s">
        <v>3</v>
      </c>
      <c r="C7" s="18" t="s">
        <v>18</v>
      </c>
      <c r="D7" s="35">
        <v>643265</v>
      </c>
      <c r="E7" s="26">
        <v>3077247</v>
      </c>
      <c r="F7" s="26">
        <f>E7/'2020'!$O$1</f>
        <v>408420.86402548273</v>
      </c>
      <c r="Q7" s="34"/>
      <c r="R7" s="35"/>
      <c r="S7" s="26"/>
      <c r="T7" s="26"/>
      <c r="U7" s="26"/>
      <c r="X7" s="26"/>
      <c r="Y7" s="26"/>
    </row>
    <row r="8" spans="2:25" ht="12.9" customHeight="1" x14ac:dyDescent="0.2">
      <c r="B8" s="18" t="s">
        <v>4</v>
      </c>
      <c r="C8" s="18" t="s">
        <v>19</v>
      </c>
      <c r="D8" s="35">
        <v>5015550</v>
      </c>
      <c r="E8" s="26">
        <v>1388743</v>
      </c>
      <c r="F8" s="26">
        <f>E8/'2020'!$O$1</f>
        <v>184317.87112615301</v>
      </c>
      <c r="Q8" s="34"/>
      <c r="R8" s="35"/>
      <c r="S8" s="26"/>
      <c r="T8" s="26"/>
      <c r="U8" s="26"/>
      <c r="X8" s="26"/>
      <c r="Y8" s="26"/>
    </row>
    <row r="9" spans="2:25" ht="12.9" customHeight="1" x14ac:dyDescent="0.2">
      <c r="B9" s="18" t="s">
        <v>5</v>
      </c>
      <c r="C9" s="18" t="s">
        <v>20</v>
      </c>
      <c r="D9" s="35">
        <v>3213010</v>
      </c>
      <c r="E9" s="26">
        <v>3230021</v>
      </c>
      <c r="F9" s="26">
        <f>E9/'2020'!$O$1</f>
        <v>428697.45835821884</v>
      </c>
      <c r="Q9" s="34"/>
      <c r="R9" s="35"/>
      <c r="S9" s="26"/>
      <c r="T9" s="26"/>
      <c r="U9" s="26"/>
      <c r="X9" s="26"/>
      <c r="Y9" s="26"/>
    </row>
    <row r="10" spans="2:25" ht="12.9" customHeight="1" x14ac:dyDescent="0.2">
      <c r="B10" s="18" t="s">
        <v>6</v>
      </c>
      <c r="C10" s="18" t="s">
        <v>21</v>
      </c>
      <c r="D10" s="35">
        <v>42570215</v>
      </c>
      <c r="E10" s="26">
        <v>872021</v>
      </c>
      <c r="F10" s="26">
        <f>E10/'2020'!$O$1</f>
        <v>115737.07611653062</v>
      </c>
      <c r="Q10" s="34"/>
      <c r="R10" s="35"/>
      <c r="S10" s="26"/>
      <c r="T10" s="26"/>
      <c r="U10" s="26"/>
      <c r="X10" s="26"/>
      <c r="Y10" s="26"/>
    </row>
    <row r="11" spans="2:25" ht="12.9" customHeight="1" x14ac:dyDescent="0.2">
      <c r="B11" s="18" t="s">
        <v>7</v>
      </c>
      <c r="C11" s="18" t="s">
        <v>22</v>
      </c>
      <c r="D11" s="35">
        <v>234500</v>
      </c>
      <c r="E11" s="26">
        <v>13193</v>
      </c>
      <c r="F11" s="26">
        <f>E11/'2020'!$O$1</f>
        <v>1751.0120114141614</v>
      </c>
      <c r="Q11" s="34"/>
      <c r="R11" s="35"/>
      <c r="S11" s="26"/>
      <c r="T11" s="26"/>
      <c r="U11" s="26"/>
      <c r="X11" s="26"/>
      <c r="Y11" s="26"/>
    </row>
    <row r="12" spans="2:25" ht="12.9" customHeight="1" x14ac:dyDescent="0.2">
      <c r="B12" s="18" t="s">
        <v>8</v>
      </c>
      <c r="C12" s="18" t="s">
        <v>23</v>
      </c>
      <c r="D12" s="26">
        <v>738400</v>
      </c>
      <c r="E12" s="26">
        <v>506252</v>
      </c>
      <c r="F12" s="26">
        <f>E12/'2020'!$O$1</f>
        <v>67191.187205521259</v>
      </c>
      <c r="R12" s="26"/>
      <c r="S12" s="26"/>
      <c r="T12" s="26"/>
      <c r="U12" s="26"/>
      <c r="X12" s="26"/>
      <c r="Y12" s="26"/>
    </row>
    <row r="13" spans="2:25" ht="12.9" customHeight="1" x14ac:dyDescent="0.2">
      <c r="B13" s="18" t="s">
        <v>38</v>
      </c>
      <c r="C13" s="18" t="s">
        <v>39</v>
      </c>
      <c r="D13" s="26">
        <v>25190</v>
      </c>
      <c r="E13" s="26">
        <v>1774</v>
      </c>
      <c r="F13" s="26">
        <f>E13/'2020'!$O$1</f>
        <v>235.45026212754661</v>
      </c>
      <c r="R13" s="26"/>
      <c r="S13" s="26"/>
      <c r="T13" s="26"/>
      <c r="U13" s="26"/>
      <c r="X13" s="26"/>
      <c r="Y13" s="26"/>
    </row>
    <row r="14" spans="2:25" ht="12.9" customHeight="1" x14ac:dyDescent="0.2">
      <c r="B14" s="18" t="s">
        <v>9</v>
      </c>
      <c r="C14" s="18" t="s">
        <v>24</v>
      </c>
      <c r="D14" s="26">
        <v>4209810</v>
      </c>
      <c r="E14" s="26">
        <v>3083400</v>
      </c>
      <c r="F14" s="26">
        <f>E14/'2020'!$O$1</f>
        <v>409237.50746565795</v>
      </c>
      <c r="R14" s="26"/>
      <c r="S14" s="26"/>
      <c r="T14" s="26"/>
      <c r="U14" s="26"/>
      <c r="X14" s="26"/>
      <c r="Y14" s="26"/>
    </row>
    <row r="15" spans="2:25" ht="12.9" customHeight="1" x14ac:dyDescent="0.2">
      <c r="B15" s="18" t="s">
        <v>10</v>
      </c>
      <c r="C15" s="18" t="s">
        <v>25</v>
      </c>
      <c r="D15" s="26">
        <v>4672519</v>
      </c>
      <c r="E15" s="26">
        <v>32252514</v>
      </c>
      <c r="F15" s="26">
        <f>E15/'2020'!$O$1</f>
        <v>4280644.2365120444</v>
      </c>
      <c r="R15" s="26"/>
      <c r="S15" s="26"/>
      <c r="T15" s="26"/>
      <c r="U15" s="26"/>
      <c r="X15" s="26"/>
      <c r="Y15" s="26"/>
    </row>
    <row r="16" spans="2:25" ht="12.9" customHeight="1" x14ac:dyDescent="0.2">
      <c r="B16" s="18" t="s">
        <v>11</v>
      </c>
      <c r="C16" s="18" t="s">
        <v>26</v>
      </c>
      <c r="D16" s="26">
        <v>1509179</v>
      </c>
      <c r="E16" s="26">
        <v>12614703</v>
      </c>
      <c r="F16" s="26">
        <f>E16/'2020'!$O$1</f>
        <v>1674258.8094764084</v>
      </c>
      <c r="R16" s="26"/>
      <c r="S16" s="26"/>
      <c r="T16" s="26"/>
      <c r="U16" s="26"/>
      <c r="X16" s="26"/>
      <c r="Y16" s="26"/>
    </row>
    <row r="17" spans="2:25" ht="12.9" customHeight="1" x14ac:dyDescent="0.2">
      <c r="B17" s="18" t="s">
        <v>12</v>
      </c>
      <c r="C17" s="18" t="s">
        <v>27</v>
      </c>
      <c r="D17" s="26">
        <v>11812945</v>
      </c>
      <c r="E17" s="26">
        <v>74589484</v>
      </c>
      <c r="F17" s="26">
        <f>E17/'2020'!$O$1</f>
        <v>9899725.7946778145</v>
      </c>
      <c r="R17" s="26"/>
      <c r="S17" s="26"/>
      <c r="T17" s="26"/>
      <c r="U17" s="26"/>
      <c r="X17" s="26"/>
      <c r="Y17" s="26"/>
    </row>
    <row r="18" spans="2:25" ht="12.9" customHeight="1" x14ac:dyDescent="0.2">
      <c r="B18" s="18" t="s">
        <v>13</v>
      </c>
      <c r="C18" s="18" t="s">
        <v>28</v>
      </c>
      <c r="D18" s="26">
        <v>1701910</v>
      </c>
      <c r="E18" s="26">
        <v>103932</v>
      </c>
      <c r="F18" s="26">
        <f>E18/'2020'!$O$1</f>
        <v>13794.146924148914</v>
      </c>
      <c r="R18" s="26"/>
      <c r="S18" s="26"/>
      <c r="T18" s="26"/>
      <c r="U18" s="26"/>
      <c r="X18" s="26"/>
      <c r="Y18" s="26"/>
    </row>
    <row r="19" spans="2:25" ht="12.9" customHeight="1" x14ac:dyDescent="0.2">
      <c r="B19" s="18" t="s">
        <v>40</v>
      </c>
      <c r="C19" s="18" t="s">
        <v>41</v>
      </c>
      <c r="D19" s="26">
        <v>2638</v>
      </c>
      <c r="E19" s="26">
        <v>3484</v>
      </c>
      <c r="F19" s="26">
        <f>E19/'2020'!$O$1</f>
        <v>462.40626451655714</v>
      </c>
      <c r="R19" s="26"/>
      <c r="S19" s="26"/>
      <c r="T19" s="26"/>
      <c r="U19" s="26"/>
      <c r="X19" s="26"/>
      <c r="Y19" s="26"/>
    </row>
    <row r="20" spans="2:25" ht="12.9" customHeight="1" x14ac:dyDescent="0.2">
      <c r="B20" s="18" t="s">
        <v>42</v>
      </c>
      <c r="C20" s="18" t="s">
        <v>43</v>
      </c>
      <c r="D20" s="26">
        <v>2381</v>
      </c>
      <c r="E20" s="26">
        <v>7857</v>
      </c>
      <c r="F20" s="26">
        <f>E20/'2020'!$O$1</f>
        <v>1042.8031057137168</v>
      </c>
      <c r="R20" s="26"/>
      <c r="S20" s="26"/>
      <c r="T20" s="26"/>
      <c r="U20" s="26"/>
      <c r="X20" s="26"/>
      <c r="Y20" s="26"/>
    </row>
    <row r="21" spans="2:25" ht="12.9" customHeight="1" x14ac:dyDescent="0.2">
      <c r="B21" s="18" t="s">
        <v>14</v>
      </c>
      <c r="C21" s="18" t="s">
        <v>29</v>
      </c>
      <c r="D21" s="26">
        <v>1757119</v>
      </c>
      <c r="E21" s="26">
        <v>6609971</v>
      </c>
      <c r="F21" s="26">
        <f>E21/'2020'!$O$1</f>
        <v>877293.91465923411</v>
      </c>
      <c r="I21" s="6"/>
      <c r="R21" s="26"/>
      <c r="S21" s="26"/>
      <c r="T21" s="26"/>
      <c r="U21" s="26"/>
      <c r="X21" s="26"/>
      <c r="Y21" s="26"/>
    </row>
    <row r="22" spans="2:25" ht="12.9" customHeight="1" x14ac:dyDescent="0.2">
      <c r="B22" s="18" t="s">
        <v>15</v>
      </c>
      <c r="C22" s="18" t="s">
        <v>30</v>
      </c>
      <c r="D22" s="26">
        <v>98674073</v>
      </c>
      <c r="E22" s="26">
        <v>737930525</v>
      </c>
      <c r="F22" s="26">
        <f>E22/'2020'!$O$1</f>
        <v>97940211.692879409</v>
      </c>
      <c r="I22" s="6"/>
      <c r="R22" s="26"/>
      <c r="S22" s="26"/>
      <c r="T22" s="26"/>
      <c r="U22" s="26"/>
      <c r="X22" s="26"/>
      <c r="Y22" s="26"/>
    </row>
    <row r="23" spans="2:25" ht="12.9" customHeight="1" x14ac:dyDescent="0.2">
      <c r="B23" s="18" t="s">
        <v>16</v>
      </c>
      <c r="C23" s="18" t="s">
        <v>31</v>
      </c>
      <c r="D23" s="26">
        <v>405027</v>
      </c>
      <c r="E23" s="26">
        <v>684396</v>
      </c>
      <c r="F23" s="26">
        <f>E23/'2020'!$O$1</f>
        <v>90834.959187736415</v>
      </c>
      <c r="I23" s="6"/>
      <c r="J23" s="6"/>
      <c r="R23" s="26"/>
      <c r="S23" s="26"/>
      <c r="T23" s="26"/>
      <c r="U23" s="26"/>
      <c r="X23" s="26"/>
      <c r="Y23" s="26"/>
    </row>
    <row r="24" spans="2:25" s="15" customFormat="1" ht="12.9" customHeight="1" x14ac:dyDescent="0.2">
      <c r="B24" s="7" t="s">
        <v>32</v>
      </c>
      <c r="C24" s="4"/>
      <c r="D24" s="4"/>
      <c r="E24" s="8">
        <f>SUM(E6:E23)</f>
        <v>881540066</v>
      </c>
      <c r="F24" s="8">
        <f>E24/'2020'!$O$1</f>
        <v>117000473.28953481</v>
      </c>
      <c r="I24" s="13"/>
      <c r="J24" s="13"/>
      <c r="Q24" s="32"/>
      <c r="R24" s="32"/>
      <c r="S24" s="26"/>
      <c r="T24" s="33"/>
      <c r="U24" s="26"/>
      <c r="W24" s="21"/>
      <c r="X24" s="21"/>
      <c r="Y24" s="26"/>
    </row>
    <row r="25" spans="2:25" ht="12.9" customHeight="1" x14ac:dyDescent="0.2">
      <c r="B25" s="9" t="s">
        <v>122</v>
      </c>
      <c r="C25" s="2"/>
      <c r="D25" s="10"/>
      <c r="E25" s="3">
        <f>+E24/1000000</f>
        <v>881.54006600000002</v>
      </c>
      <c r="F25" s="3">
        <f>E25/'2020'!$O$1</f>
        <v>117.00047328953481</v>
      </c>
      <c r="J25" s="6"/>
    </row>
    <row r="26" spans="2:25" ht="12.9" customHeight="1" x14ac:dyDescent="0.2">
      <c r="B26" s="22"/>
      <c r="D26" s="19"/>
      <c r="E26" s="19"/>
      <c r="F26" s="19"/>
    </row>
    <row r="27" spans="2:25" ht="12.9" customHeight="1" x14ac:dyDescent="0.2">
      <c r="B27" s="22"/>
      <c r="D27" s="19"/>
      <c r="E27" s="19"/>
      <c r="F27" s="19"/>
    </row>
    <row r="28" spans="2:25" ht="12.9" customHeight="1" x14ac:dyDescent="0.25">
      <c r="B28" s="27" t="s">
        <v>111</v>
      </c>
      <c r="C28" s="29"/>
      <c r="D28" s="29"/>
      <c r="E28" s="29"/>
      <c r="F28" s="29"/>
    </row>
    <row r="29" spans="2:25" ht="12.9" customHeight="1" x14ac:dyDescent="0.2">
      <c r="B29" s="20"/>
      <c r="C29" s="29"/>
      <c r="D29" s="29"/>
      <c r="E29" s="29"/>
      <c r="F29" s="29"/>
    </row>
    <row r="30" spans="2:25" ht="22.5" customHeight="1" x14ac:dyDescent="0.2">
      <c r="B30" s="63" t="s">
        <v>56</v>
      </c>
      <c r="C30" s="63"/>
      <c r="D30" s="63" t="s">
        <v>60</v>
      </c>
      <c r="E30" s="63"/>
      <c r="F30" s="63"/>
    </row>
    <row r="31" spans="2:25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</row>
    <row r="32" spans="2:25" ht="12.9" customHeight="1" x14ac:dyDescent="0.2">
      <c r="B32" s="18" t="s">
        <v>2</v>
      </c>
      <c r="C32" s="18" t="s">
        <v>17</v>
      </c>
      <c r="D32" s="26">
        <v>81830</v>
      </c>
      <c r="E32" s="26">
        <v>375300</v>
      </c>
      <c r="F32" s="26">
        <f>E32/'2020'!$O$1</f>
        <v>49810.869998009155</v>
      </c>
    </row>
    <row r="33" spans="2:25" ht="12.9" customHeight="1" x14ac:dyDescent="0.2">
      <c r="B33" s="18">
        <v>124</v>
      </c>
      <c r="C33" s="18" t="s">
        <v>18</v>
      </c>
      <c r="D33" s="26">
        <v>88085</v>
      </c>
      <c r="E33" s="26">
        <v>428281</v>
      </c>
      <c r="F33" s="26">
        <f>E33/'2020'!$O$1</f>
        <v>56842.657110624459</v>
      </c>
    </row>
    <row r="34" spans="2:25" ht="12.9" customHeight="1" x14ac:dyDescent="0.2">
      <c r="B34" s="18" t="s">
        <v>4</v>
      </c>
      <c r="C34" s="18" t="s">
        <v>19</v>
      </c>
      <c r="D34" s="26">
        <v>1076950</v>
      </c>
      <c r="E34" s="26">
        <v>300287</v>
      </c>
      <c r="F34" s="26">
        <f>E34/'2020'!$O$1</f>
        <v>39854.93397040281</v>
      </c>
      <c r="Q34" s="33"/>
      <c r="R34" s="33"/>
      <c r="S34" s="33"/>
    </row>
    <row r="35" spans="2:25" ht="12.9" customHeight="1" x14ac:dyDescent="0.2">
      <c r="B35" s="18" t="s">
        <v>5</v>
      </c>
      <c r="C35" s="18" t="s">
        <v>20</v>
      </c>
      <c r="D35" s="26">
        <v>366260</v>
      </c>
      <c r="E35" s="26">
        <v>363457</v>
      </c>
      <c r="F35" s="26">
        <f>E35/'2020'!$O$1</f>
        <v>48239.033777954741</v>
      </c>
    </row>
    <row r="36" spans="2:25" ht="12.9" customHeight="1" x14ac:dyDescent="0.2">
      <c r="B36" s="18" t="s">
        <v>6</v>
      </c>
      <c r="C36" s="18" t="s">
        <v>21</v>
      </c>
      <c r="D36" s="26">
        <v>32074945</v>
      </c>
      <c r="E36" s="26">
        <v>671341</v>
      </c>
      <c r="F36" s="26">
        <f>E36/'2020'!$O$1</f>
        <v>89102.262923883463</v>
      </c>
    </row>
    <row r="37" spans="2:25" ht="12.9" customHeight="1" x14ac:dyDescent="0.2">
      <c r="B37" s="18" t="s">
        <v>7</v>
      </c>
      <c r="C37" s="18" t="s">
        <v>22</v>
      </c>
      <c r="D37" s="26">
        <v>115000</v>
      </c>
      <c r="E37" s="26">
        <v>7013</v>
      </c>
      <c r="F37" s="26">
        <f>E37/'2020'!$O$1</f>
        <v>930.78505541177242</v>
      </c>
    </row>
    <row r="38" spans="2:25" ht="12.9" customHeight="1" x14ac:dyDescent="0.2">
      <c r="B38" s="18" t="s">
        <v>8</v>
      </c>
      <c r="C38" s="18" t="s">
        <v>23</v>
      </c>
      <c r="D38" s="26">
        <v>117250</v>
      </c>
      <c r="E38" s="26">
        <v>81129</v>
      </c>
      <c r="F38" s="26">
        <f>E38/'2020'!$O$1</f>
        <v>10767.668723870196</v>
      </c>
    </row>
    <row r="39" spans="2:25" ht="12.9" customHeight="1" x14ac:dyDescent="0.2">
      <c r="B39" s="18" t="s">
        <v>38</v>
      </c>
      <c r="C39" s="18" t="s">
        <v>39</v>
      </c>
      <c r="D39" s="26">
        <v>8600</v>
      </c>
      <c r="E39" s="26">
        <v>724</v>
      </c>
      <c r="F39" s="26">
        <f>E39/'2020'!$O$1</f>
        <v>96.091313292189255</v>
      </c>
    </row>
    <row r="40" spans="2:25" ht="12.9" customHeight="1" x14ac:dyDescent="0.2">
      <c r="B40" s="18" t="s">
        <v>9</v>
      </c>
      <c r="C40" s="18" t="s">
        <v>24</v>
      </c>
      <c r="D40" s="26">
        <v>292560</v>
      </c>
      <c r="E40" s="26">
        <v>211926</v>
      </c>
      <c r="F40" s="26">
        <f>E40/'2020'!$O$1</f>
        <v>28127.41389607804</v>
      </c>
    </row>
    <row r="41" spans="2:25" ht="12.9" customHeight="1" x14ac:dyDescent="0.2">
      <c r="B41" s="18" t="s">
        <v>10</v>
      </c>
      <c r="C41" s="18" t="s">
        <v>25</v>
      </c>
      <c r="D41" s="26">
        <v>910690</v>
      </c>
      <c r="E41" s="26">
        <v>6339715</v>
      </c>
      <c r="F41" s="26">
        <f>E41/'2020'!$O$1</f>
        <v>841424.77934833092</v>
      </c>
    </row>
    <row r="42" spans="2:25" ht="12.9" customHeight="1" x14ac:dyDescent="0.2">
      <c r="B42" s="18" t="s">
        <v>11</v>
      </c>
      <c r="C42" s="18" t="s">
        <v>26</v>
      </c>
      <c r="D42" s="26">
        <v>146932</v>
      </c>
      <c r="E42" s="26">
        <v>1230126</v>
      </c>
      <c r="F42" s="26">
        <f>E42/'2020'!$O$1</f>
        <v>163265.77742385029</v>
      </c>
    </row>
    <row r="43" spans="2:25" ht="12.9" customHeight="1" x14ac:dyDescent="0.2">
      <c r="B43" s="18" t="s">
        <v>12</v>
      </c>
      <c r="C43" s="18" t="s">
        <v>27</v>
      </c>
      <c r="D43" s="26">
        <v>1102611</v>
      </c>
      <c r="E43" s="26">
        <v>7029023</v>
      </c>
      <c r="F43" s="26">
        <f>E43/'2020'!$O$1</f>
        <v>932911.67297099996</v>
      </c>
    </row>
    <row r="44" spans="2:25" ht="12.9" customHeight="1" x14ac:dyDescent="0.2">
      <c r="B44" s="18" t="s">
        <v>13</v>
      </c>
      <c r="C44" s="18" t="s">
        <v>28</v>
      </c>
      <c r="D44" s="26">
        <v>2104040</v>
      </c>
      <c r="E44" s="26">
        <v>143396</v>
      </c>
      <c r="F44" s="26">
        <f>E44/'2020'!$O$1</f>
        <v>19031.919835423716</v>
      </c>
    </row>
    <row r="45" spans="2:25" ht="12.9" customHeight="1" x14ac:dyDescent="0.2">
      <c r="B45" s="18" t="s">
        <v>40</v>
      </c>
      <c r="C45" s="18" t="s">
        <v>41</v>
      </c>
      <c r="D45" s="26">
        <v>0</v>
      </c>
      <c r="E45" s="26">
        <v>0</v>
      </c>
      <c r="F45" s="26">
        <f>E45/'2020'!$O$1</f>
        <v>0</v>
      </c>
    </row>
    <row r="46" spans="2:25" ht="12.9" customHeight="1" x14ac:dyDescent="0.2">
      <c r="B46" s="12" t="s">
        <v>42</v>
      </c>
      <c r="C46" s="12" t="s">
        <v>43</v>
      </c>
      <c r="D46" s="26">
        <v>60</v>
      </c>
      <c r="E46" s="26">
        <v>237</v>
      </c>
      <c r="F46" s="26">
        <f>E46/'2020'!$O$1</f>
        <v>31.455305594266374</v>
      </c>
    </row>
    <row r="47" spans="2:25" ht="12.9" customHeight="1" x14ac:dyDescent="0.2">
      <c r="B47" s="18" t="s">
        <v>14</v>
      </c>
      <c r="C47" s="18" t="s">
        <v>29</v>
      </c>
      <c r="D47" s="26">
        <v>1525885</v>
      </c>
      <c r="E47" s="26">
        <v>5975265</v>
      </c>
      <c r="F47" s="26">
        <f>E47/'2020'!$O$1</f>
        <v>793053.95182162046</v>
      </c>
      <c r="T47" s="33"/>
      <c r="U47" s="33"/>
    </row>
    <row r="48" spans="2:25" ht="12.9" customHeight="1" x14ac:dyDescent="0.2">
      <c r="B48" s="18" t="s">
        <v>15</v>
      </c>
      <c r="C48" s="18" t="s">
        <v>30</v>
      </c>
      <c r="D48" s="26">
        <v>45354379</v>
      </c>
      <c r="E48" s="26">
        <v>346109015</v>
      </c>
      <c r="F48" s="26">
        <f>E48/'2020'!$O$1</f>
        <v>45936560.488419935</v>
      </c>
      <c r="W48" s="15"/>
      <c r="X48" s="15"/>
      <c r="Y48" s="15"/>
    </row>
    <row r="49" spans="2:25" ht="12.9" customHeight="1" x14ac:dyDescent="0.2">
      <c r="B49" s="18" t="s">
        <v>16</v>
      </c>
      <c r="C49" s="18" t="s">
        <v>31</v>
      </c>
      <c r="D49" s="26">
        <v>472210</v>
      </c>
      <c r="E49" s="26">
        <v>790425</v>
      </c>
      <c r="F49" s="26">
        <f>E49/'2020'!$O$1</f>
        <v>104907.4258411308</v>
      </c>
    </row>
    <row r="50" spans="2:25" s="15" customFormat="1" ht="12.9" customHeight="1" x14ac:dyDescent="0.2">
      <c r="B50" s="4" t="s">
        <v>32</v>
      </c>
      <c r="C50" s="4"/>
      <c r="D50" s="8"/>
      <c r="E50" s="8">
        <f>SUM(E32:E49)</f>
        <v>370056660</v>
      </c>
      <c r="F50" s="8">
        <f>E50/'2020'!$O$1</f>
        <v>49114959.187736407</v>
      </c>
      <c r="Q50" s="32"/>
      <c r="R50" s="32"/>
      <c r="S50" s="32"/>
      <c r="T50" s="32"/>
      <c r="U50" s="32"/>
      <c r="W50" s="21"/>
      <c r="X50" s="21"/>
      <c r="Y50" s="21"/>
    </row>
    <row r="51" spans="2:25" ht="12.9" customHeight="1" x14ac:dyDescent="0.2">
      <c r="B51" s="9" t="s">
        <v>122</v>
      </c>
      <c r="C51" s="2"/>
      <c r="D51" s="10"/>
      <c r="E51" s="3">
        <f>+E50/1000000</f>
        <v>370.05666000000002</v>
      </c>
      <c r="F51" s="3">
        <f>E51/'2020'!$O$1</f>
        <v>49.11495918773641</v>
      </c>
    </row>
    <row r="52" spans="2:25" ht="12.9" customHeight="1" x14ac:dyDescent="0.2">
      <c r="B52" s="22"/>
      <c r="D52" s="19"/>
      <c r="E52" s="19"/>
      <c r="F52" s="19"/>
    </row>
    <row r="53" spans="2:25" ht="12.9" customHeight="1" x14ac:dyDescent="0.2">
      <c r="B53" s="22"/>
      <c r="D53" s="19"/>
      <c r="E53" s="19"/>
      <c r="F53" s="19"/>
    </row>
    <row r="54" spans="2:25" ht="12.9" customHeight="1" x14ac:dyDescent="0.25">
      <c r="B54" s="25" t="s">
        <v>112</v>
      </c>
      <c r="C54" s="29"/>
      <c r="D54" s="29"/>
      <c r="E54" s="29"/>
      <c r="F54" s="29"/>
    </row>
    <row r="55" spans="2:25" ht="12.9" customHeight="1" x14ac:dyDescent="0.2">
      <c r="B55" s="23"/>
      <c r="C55" s="29"/>
      <c r="D55" s="29"/>
      <c r="E55" s="29"/>
      <c r="F55" s="29"/>
    </row>
    <row r="56" spans="2:25" ht="22.5" customHeight="1" x14ac:dyDescent="0.2">
      <c r="B56" s="63" t="s">
        <v>56</v>
      </c>
      <c r="C56" s="63"/>
      <c r="D56" s="63" t="s">
        <v>57</v>
      </c>
      <c r="E56" s="63"/>
      <c r="F56" s="63"/>
    </row>
    <row r="57" spans="2:25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25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E58/'2020'!$O$1</f>
        <v>0</v>
      </c>
    </row>
    <row r="59" spans="2:25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E59/'2020'!$O$1</f>
        <v>0</v>
      </c>
    </row>
    <row r="60" spans="2:25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E60/'2020'!$O$1</f>
        <v>0</v>
      </c>
    </row>
    <row r="61" spans="2:25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E61/'2020'!$O$1</f>
        <v>0</v>
      </c>
    </row>
    <row r="62" spans="2:25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E62/'2020'!$O$1</f>
        <v>0</v>
      </c>
    </row>
    <row r="63" spans="2:25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E63/'2020'!$O$1</f>
        <v>0</v>
      </c>
    </row>
    <row r="64" spans="2:25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E64/'2020'!$O$1</f>
        <v>0</v>
      </c>
    </row>
    <row r="65" spans="2:25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E65/'2020'!$O$1</f>
        <v>0</v>
      </c>
    </row>
    <row r="66" spans="2:25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E66/'2020'!$O$1</f>
        <v>0</v>
      </c>
    </row>
    <row r="67" spans="2:25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E67/'2020'!$O$1</f>
        <v>0</v>
      </c>
    </row>
    <row r="68" spans="2:25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E68/'2020'!$O$1</f>
        <v>0</v>
      </c>
    </row>
    <row r="69" spans="2:25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E69/'2020'!$O$1</f>
        <v>0</v>
      </c>
    </row>
    <row r="70" spans="2:25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E70/'2020'!$O$1</f>
        <v>0</v>
      </c>
    </row>
    <row r="71" spans="2:25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E71/'2020'!$O$1</f>
        <v>0</v>
      </c>
      <c r="W71" s="15"/>
      <c r="X71" s="15"/>
      <c r="Y71" s="15"/>
    </row>
    <row r="72" spans="2:25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E72/'2020'!$O$1</f>
        <v>0</v>
      </c>
    </row>
    <row r="73" spans="2:25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E73/'2020'!$O$1</f>
        <v>0</v>
      </c>
      <c r="Q73" s="32"/>
      <c r="R73" s="32"/>
      <c r="S73" s="32"/>
      <c r="T73" s="32"/>
      <c r="U73" s="32"/>
      <c r="W73" s="21"/>
      <c r="X73" s="21"/>
      <c r="Y73" s="21"/>
    </row>
    <row r="74" spans="2:25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E74/'2020'!$O$1</f>
        <v>0</v>
      </c>
    </row>
    <row r="75" spans="2:25" ht="12.9" customHeight="1" x14ac:dyDescent="0.2">
      <c r="B75" s="22"/>
      <c r="D75" s="26"/>
      <c r="E75" s="26"/>
      <c r="F75" s="26"/>
    </row>
    <row r="76" spans="2:25" ht="12.9" customHeight="1" x14ac:dyDescent="0.2">
      <c r="B76" s="22"/>
      <c r="D76" s="26"/>
      <c r="E76" s="26"/>
      <c r="F76" s="26"/>
    </row>
    <row r="77" spans="2:25" ht="12.9" customHeight="1" x14ac:dyDescent="0.25">
      <c r="B77" s="27" t="s">
        <v>113</v>
      </c>
      <c r="C77" s="29"/>
      <c r="D77" s="26"/>
      <c r="E77" s="26"/>
      <c r="F77" s="26"/>
    </row>
    <row r="78" spans="2:25" ht="12.9" customHeight="1" x14ac:dyDescent="0.25">
      <c r="B78" s="28" t="s">
        <v>123</v>
      </c>
      <c r="C78" s="29"/>
      <c r="D78" s="26"/>
      <c r="E78" s="26"/>
      <c r="F78" s="26"/>
    </row>
    <row r="79" spans="2:25" ht="12.9" customHeight="1" x14ac:dyDescent="0.2">
      <c r="B79" s="62"/>
      <c r="C79" s="62"/>
      <c r="D79" s="62"/>
      <c r="E79" s="62"/>
      <c r="F79" s="61"/>
    </row>
    <row r="80" spans="2:25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881.54006600000002</v>
      </c>
      <c r="F81" s="6">
        <f>E81/'2020'!$O$1</f>
        <v>117.00047328953481</v>
      </c>
    </row>
    <row r="82" spans="2:6" ht="12.9" customHeight="1" x14ac:dyDescent="0.2">
      <c r="B82" s="5" t="s">
        <v>37</v>
      </c>
      <c r="C82" s="5"/>
      <c r="D82" s="5"/>
      <c r="E82" s="11">
        <f>+E51</f>
        <v>370.05666000000002</v>
      </c>
      <c r="F82" s="11">
        <f>E82/'2020'!$O$1</f>
        <v>49.11495918773641</v>
      </c>
    </row>
    <row r="85" spans="2:6" ht="12.9" customHeight="1" x14ac:dyDescent="0.2">
      <c r="B85" s="36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" width="9.28515625" style="21"/>
    <col min="17" max="17" width="9.28515625" style="32"/>
    <col min="18" max="18" width="15.140625" style="32" bestFit="1" customWidth="1"/>
    <col min="19" max="19" width="16.7109375" style="32" bestFit="1" customWidth="1"/>
    <col min="20" max="21" width="15.140625" style="32" bestFit="1" customWidth="1"/>
    <col min="22" max="23" width="9.28515625" style="21"/>
    <col min="24" max="24" width="11.7109375" style="21" bestFit="1" customWidth="1"/>
    <col min="25" max="25" width="16.140625" style="21" customWidth="1"/>
    <col min="26" max="16384" width="9.28515625" style="21"/>
  </cols>
  <sheetData>
    <row r="2" spans="2:25" ht="12.9" customHeight="1" x14ac:dyDescent="0.3">
      <c r="B2" s="17" t="s">
        <v>114</v>
      </c>
      <c r="C2" s="16"/>
      <c r="D2" s="29"/>
      <c r="E2" s="29"/>
      <c r="F2" s="29"/>
    </row>
    <row r="3" spans="2:25" ht="12.9" customHeight="1" x14ac:dyDescent="0.2">
      <c r="B3" s="23"/>
      <c r="C3" s="29"/>
      <c r="D3" s="29"/>
      <c r="E3" s="29"/>
      <c r="F3" s="29"/>
    </row>
    <row r="4" spans="2:25" ht="22.5" customHeight="1" x14ac:dyDescent="0.2">
      <c r="B4" s="63" t="s">
        <v>56</v>
      </c>
      <c r="C4" s="63"/>
      <c r="D4" s="63" t="s">
        <v>57</v>
      </c>
      <c r="E4" s="63"/>
      <c r="F4" s="63"/>
      <c r="R4" s="34"/>
      <c r="S4" s="34"/>
      <c r="T4" s="34"/>
      <c r="U4" s="34"/>
    </row>
    <row r="5" spans="2:2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  <c r="R5" s="34"/>
      <c r="S5" s="34"/>
      <c r="T5" s="34"/>
      <c r="U5" s="34"/>
    </row>
    <row r="6" spans="2:25" ht="12.9" customHeight="1" x14ac:dyDescent="0.2">
      <c r="B6" s="18" t="s">
        <v>2</v>
      </c>
      <c r="C6" s="18" t="s">
        <v>17</v>
      </c>
      <c r="D6" s="35">
        <v>1066790</v>
      </c>
      <c r="E6" s="26">
        <v>4923258</v>
      </c>
      <c r="F6" s="26">
        <f>E6/'2020'!$O$1</f>
        <v>653428.62830977503</v>
      </c>
      <c r="Q6" s="34"/>
      <c r="R6" s="35"/>
      <c r="S6" s="26"/>
      <c r="T6" s="26"/>
      <c r="U6" s="26"/>
      <c r="X6" s="26"/>
      <c r="Y6" s="26"/>
    </row>
    <row r="7" spans="2:25" ht="12.9" customHeight="1" x14ac:dyDescent="0.2">
      <c r="B7" s="18" t="s">
        <v>3</v>
      </c>
      <c r="C7" s="18" t="s">
        <v>18</v>
      </c>
      <c r="D7" s="35">
        <v>851075</v>
      </c>
      <c r="E7" s="26">
        <v>4034207</v>
      </c>
      <c r="F7" s="26">
        <f>E7/'2020'!$O$1</f>
        <v>535431.28276594332</v>
      </c>
      <c r="Q7" s="34"/>
      <c r="R7" s="35"/>
      <c r="S7" s="26"/>
      <c r="T7" s="26"/>
      <c r="U7" s="26"/>
      <c r="X7" s="26"/>
      <c r="Y7" s="26"/>
    </row>
    <row r="8" spans="2:25" ht="12.9" customHeight="1" x14ac:dyDescent="0.2">
      <c r="B8" s="18" t="s">
        <v>4</v>
      </c>
      <c r="C8" s="18" t="s">
        <v>19</v>
      </c>
      <c r="D8" s="35">
        <v>4516850</v>
      </c>
      <c r="E8" s="26">
        <v>1270834</v>
      </c>
      <c r="F8" s="26">
        <f>E8/'2020'!$O$1</f>
        <v>168668.65750879288</v>
      </c>
      <c r="Q8" s="34"/>
      <c r="R8" s="35"/>
      <c r="S8" s="26"/>
      <c r="T8" s="26"/>
      <c r="U8" s="26"/>
      <c r="X8" s="26"/>
      <c r="Y8" s="26"/>
    </row>
    <row r="9" spans="2:25" ht="12.9" customHeight="1" x14ac:dyDescent="0.2">
      <c r="B9" s="18" t="s">
        <v>5</v>
      </c>
      <c r="C9" s="18" t="s">
        <v>20</v>
      </c>
      <c r="D9" s="35">
        <v>5796330</v>
      </c>
      <c r="E9" s="26">
        <v>5823872</v>
      </c>
      <c r="F9" s="26">
        <f>E9/'2020'!$O$1</f>
        <v>772960.647687305</v>
      </c>
      <c r="Q9" s="34"/>
      <c r="R9" s="35"/>
      <c r="S9" s="26"/>
      <c r="T9" s="26"/>
      <c r="U9" s="26"/>
      <c r="X9" s="26"/>
      <c r="Y9" s="26"/>
    </row>
    <row r="10" spans="2:25" ht="12.9" customHeight="1" x14ac:dyDescent="0.2">
      <c r="B10" s="18" t="s">
        <v>6</v>
      </c>
      <c r="C10" s="18" t="s">
        <v>21</v>
      </c>
      <c r="D10" s="35">
        <v>24363316</v>
      </c>
      <c r="E10" s="26">
        <v>503568</v>
      </c>
      <c r="F10" s="26">
        <f>E10/'2020'!$O$1</f>
        <v>66834.959187736415</v>
      </c>
      <c r="Q10" s="34"/>
      <c r="R10" s="35"/>
      <c r="S10" s="26"/>
      <c r="T10" s="26"/>
      <c r="U10" s="26"/>
      <c r="X10" s="26"/>
      <c r="Y10" s="26"/>
    </row>
    <row r="11" spans="2:25" ht="12.9" customHeight="1" x14ac:dyDescent="0.2">
      <c r="B11" s="18" t="s">
        <v>7</v>
      </c>
      <c r="C11" s="18" t="s">
        <v>22</v>
      </c>
      <c r="D11" s="35">
        <v>369000</v>
      </c>
      <c r="E11" s="26">
        <v>21348</v>
      </c>
      <c r="F11" s="26">
        <f>E11/'2020'!$O$1</f>
        <v>2833.3665140354369</v>
      </c>
      <c r="Q11" s="34"/>
      <c r="R11" s="35"/>
      <c r="S11" s="26"/>
      <c r="T11" s="26"/>
      <c r="U11" s="26"/>
      <c r="X11" s="26"/>
      <c r="Y11" s="26"/>
    </row>
    <row r="12" spans="2:25" ht="12.9" customHeight="1" x14ac:dyDescent="0.2">
      <c r="B12" s="18" t="s">
        <v>8</v>
      </c>
      <c r="C12" s="18" t="s">
        <v>23</v>
      </c>
      <c r="D12" s="26">
        <v>1056850</v>
      </c>
      <c r="E12" s="26">
        <v>733416</v>
      </c>
      <c r="F12" s="26">
        <f>E12/'2020'!$O$1</f>
        <v>97341.03125622138</v>
      </c>
      <c r="R12" s="26"/>
      <c r="S12" s="26"/>
      <c r="T12" s="26"/>
      <c r="U12" s="26"/>
      <c r="X12" s="26"/>
      <c r="Y12" s="26"/>
    </row>
    <row r="13" spans="2:25" ht="12.9" customHeight="1" x14ac:dyDescent="0.2">
      <c r="B13" s="18" t="s">
        <v>38</v>
      </c>
      <c r="C13" s="18" t="s">
        <v>39</v>
      </c>
      <c r="D13" s="26">
        <v>112680</v>
      </c>
      <c r="E13" s="26">
        <v>8001</v>
      </c>
      <c r="F13" s="26">
        <f>E13/'2020'!$O$1</f>
        <v>1061.9151901254229</v>
      </c>
      <c r="R13" s="26"/>
      <c r="S13" s="26"/>
      <c r="T13" s="26"/>
      <c r="U13" s="26"/>
      <c r="X13" s="26"/>
      <c r="Y13" s="26"/>
    </row>
    <row r="14" spans="2:25" ht="12.9" customHeight="1" x14ac:dyDescent="0.2">
      <c r="B14" s="18" t="s">
        <v>9</v>
      </c>
      <c r="C14" s="18" t="s">
        <v>24</v>
      </c>
      <c r="D14" s="26">
        <v>4286553</v>
      </c>
      <c r="E14" s="26">
        <v>3131939</v>
      </c>
      <c r="F14" s="26">
        <f>E14/'2020'!$O$1</f>
        <v>415679.73986329546</v>
      </c>
      <c r="R14" s="26"/>
      <c r="S14" s="26"/>
      <c r="T14" s="26"/>
      <c r="U14" s="26"/>
      <c r="X14" s="26"/>
      <c r="Y14" s="26"/>
    </row>
    <row r="15" spans="2:25" ht="12.9" customHeight="1" x14ac:dyDescent="0.2">
      <c r="B15" s="18" t="s">
        <v>10</v>
      </c>
      <c r="C15" s="18" t="s">
        <v>25</v>
      </c>
      <c r="D15" s="26">
        <v>4140933</v>
      </c>
      <c r="E15" s="26">
        <v>28351782</v>
      </c>
      <c r="F15" s="26">
        <f>E15/'2020'!$O$1</f>
        <v>3762928.1305992431</v>
      </c>
      <c r="R15" s="26"/>
      <c r="S15" s="26"/>
      <c r="T15" s="26"/>
      <c r="U15" s="26"/>
      <c r="X15" s="26"/>
      <c r="Y15" s="26"/>
    </row>
    <row r="16" spans="2:25" ht="12.9" customHeight="1" x14ac:dyDescent="0.2">
      <c r="B16" s="18" t="s">
        <v>11</v>
      </c>
      <c r="C16" s="18" t="s">
        <v>26</v>
      </c>
      <c r="D16" s="26">
        <v>1244557</v>
      </c>
      <c r="E16" s="26">
        <v>10219231</v>
      </c>
      <c r="F16" s="26">
        <f>E16/'2020'!$O$1</f>
        <v>1356325.0381578074</v>
      </c>
      <c r="R16" s="26"/>
      <c r="S16" s="26"/>
      <c r="T16" s="26"/>
      <c r="U16" s="26"/>
      <c r="X16" s="26"/>
      <c r="Y16" s="26"/>
    </row>
    <row r="17" spans="2:25" ht="12.9" customHeight="1" x14ac:dyDescent="0.2">
      <c r="B17" s="18" t="s">
        <v>12</v>
      </c>
      <c r="C17" s="18" t="s">
        <v>27</v>
      </c>
      <c r="D17" s="26">
        <v>9815999</v>
      </c>
      <c r="E17" s="26">
        <v>59960457</v>
      </c>
      <c r="F17" s="26">
        <f>E17/'2020'!$O$1</f>
        <v>7958120.2468644232</v>
      </c>
      <c r="R17" s="26"/>
      <c r="S17" s="26"/>
      <c r="T17" s="26"/>
      <c r="U17" s="26"/>
      <c r="X17" s="26"/>
      <c r="Y17" s="26"/>
    </row>
    <row r="18" spans="2:25" ht="12.9" customHeight="1" x14ac:dyDescent="0.2">
      <c r="B18" s="18" t="s">
        <v>13</v>
      </c>
      <c r="C18" s="18" t="s">
        <v>28</v>
      </c>
      <c r="D18" s="26">
        <v>696230</v>
      </c>
      <c r="E18" s="26">
        <v>39094</v>
      </c>
      <c r="F18" s="26">
        <f>E18/'2020'!$O$1</f>
        <v>5188.6654721613904</v>
      </c>
      <c r="R18" s="26"/>
      <c r="S18" s="26"/>
      <c r="T18" s="26"/>
      <c r="U18" s="26"/>
      <c r="X18" s="26"/>
      <c r="Y18" s="26"/>
    </row>
    <row r="19" spans="2:25" ht="12.9" customHeight="1" x14ac:dyDescent="0.2">
      <c r="B19" s="18" t="s">
        <v>40</v>
      </c>
      <c r="C19" s="18" t="s">
        <v>41</v>
      </c>
      <c r="D19" s="26">
        <v>2181</v>
      </c>
      <c r="E19" s="26">
        <v>2852</v>
      </c>
      <c r="F19" s="26">
        <f>E19/'2020'!$O$1</f>
        <v>378.52544959851349</v>
      </c>
      <c r="R19" s="26"/>
      <c r="S19" s="26"/>
      <c r="T19" s="26"/>
      <c r="U19" s="26"/>
      <c r="X19" s="26"/>
      <c r="Y19" s="26"/>
    </row>
    <row r="20" spans="2:25" ht="12.9" customHeight="1" x14ac:dyDescent="0.2">
      <c r="B20" s="18" t="s">
        <v>42</v>
      </c>
      <c r="C20" s="18" t="s">
        <v>43</v>
      </c>
      <c r="D20" s="26">
        <v>749</v>
      </c>
      <c r="E20" s="26">
        <v>2472</v>
      </c>
      <c r="F20" s="26">
        <f>E20/'2020'!$O$1</f>
        <v>328.09078240095556</v>
      </c>
      <c r="R20" s="26"/>
      <c r="S20" s="26"/>
      <c r="T20" s="26"/>
      <c r="U20" s="26"/>
      <c r="X20" s="26"/>
      <c r="Y20" s="26"/>
    </row>
    <row r="21" spans="2:25" ht="12.9" customHeight="1" x14ac:dyDescent="0.2">
      <c r="B21" s="18" t="s">
        <v>14</v>
      </c>
      <c r="C21" s="18" t="s">
        <v>29</v>
      </c>
      <c r="D21" s="26">
        <v>1122738</v>
      </c>
      <c r="E21" s="26">
        <v>4241463</v>
      </c>
      <c r="F21" s="26">
        <f>E21/'2020'!$O$1</f>
        <v>562938.88114672503</v>
      </c>
      <c r="I21" s="6"/>
      <c r="R21" s="26"/>
      <c r="S21" s="26"/>
      <c r="T21" s="26"/>
      <c r="U21" s="26"/>
      <c r="X21" s="26"/>
      <c r="Y21" s="26"/>
    </row>
    <row r="22" spans="2:25" ht="12.9" customHeight="1" x14ac:dyDescent="0.2">
      <c r="B22" s="18" t="s">
        <v>15</v>
      </c>
      <c r="C22" s="18" t="s">
        <v>30</v>
      </c>
      <c r="D22" s="26">
        <v>98034391</v>
      </c>
      <c r="E22" s="26">
        <v>731525294</v>
      </c>
      <c r="F22" s="26">
        <f>E22/'2020'!$O$1</f>
        <v>97090091.446014985</v>
      </c>
      <c r="I22" s="6"/>
      <c r="R22" s="26"/>
      <c r="S22" s="26"/>
      <c r="T22" s="26"/>
      <c r="U22" s="26"/>
      <c r="X22" s="26"/>
      <c r="Y22" s="26"/>
    </row>
    <row r="23" spans="2:25" ht="12.9" customHeight="1" x14ac:dyDescent="0.2">
      <c r="B23" s="18" t="s">
        <v>16</v>
      </c>
      <c r="C23" s="18" t="s">
        <v>31</v>
      </c>
      <c r="D23" s="26">
        <v>296870</v>
      </c>
      <c r="E23" s="26">
        <v>499641</v>
      </c>
      <c r="F23" s="26">
        <f>E23/'2020'!$O$1</f>
        <v>66313.756719092169</v>
      </c>
      <c r="I23" s="6"/>
      <c r="J23" s="6"/>
      <c r="R23" s="26"/>
      <c r="S23" s="26"/>
      <c r="T23" s="26"/>
      <c r="U23" s="26"/>
      <c r="X23" s="26"/>
      <c r="Y23" s="26"/>
    </row>
    <row r="24" spans="2:25" s="15" customFormat="1" ht="12.9" customHeight="1" x14ac:dyDescent="0.2">
      <c r="B24" s="7" t="s">
        <v>32</v>
      </c>
      <c r="C24" s="4"/>
      <c r="D24" s="4"/>
      <c r="E24" s="8">
        <f>SUM(E6:E23)</f>
        <v>855292729</v>
      </c>
      <c r="F24" s="8">
        <f>E24/'2020'!$O$1</f>
        <v>113516853.00948967</v>
      </c>
      <c r="I24" s="13"/>
      <c r="J24" s="13"/>
      <c r="Q24" s="32"/>
      <c r="R24" s="32"/>
      <c r="S24" s="26"/>
      <c r="T24" s="33"/>
      <c r="U24" s="26"/>
      <c r="W24" s="21"/>
      <c r="X24" s="21"/>
      <c r="Y24" s="26"/>
    </row>
    <row r="25" spans="2:25" ht="12.9" customHeight="1" x14ac:dyDescent="0.2">
      <c r="B25" s="9" t="s">
        <v>122</v>
      </c>
      <c r="C25" s="2"/>
      <c r="D25" s="10"/>
      <c r="E25" s="3">
        <f>+E24/1000000</f>
        <v>855.29272900000001</v>
      </c>
      <c r="F25" s="3">
        <f>E25/'2020'!$O$1</f>
        <v>113.51685300948968</v>
      </c>
      <c r="J25" s="6"/>
    </row>
    <row r="26" spans="2:25" ht="12.9" customHeight="1" x14ac:dyDescent="0.2">
      <c r="B26" s="22"/>
      <c r="D26" s="19"/>
      <c r="E26" s="19"/>
      <c r="F26" s="19"/>
    </row>
    <row r="27" spans="2:25" ht="12.9" customHeight="1" x14ac:dyDescent="0.2">
      <c r="B27" s="22"/>
      <c r="D27" s="19"/>
      <c r="E27" s="19"/>
      <c r="F27" s="19"/>
    </row>
    <row r="28" spans="2:25" ht="12.9" customHeight="1" x14ac:dyDescent="0.25">
      <c r="B28" s="27" t="s">
        <v>115</v>
      </c>
      <c r="C28" s="29"/>
      <c r="D28" s="29"/>
      <c r="E28" s="29"/>
      <c r="F28" s="29"/>
    </row>
    <row r="29" spans="2:25" ht="12.9" customHeight="1" x14ac:dyDescent="0.2">
      <c r="B29" s="20"/>
      <c r="C29" s="29"/>
      <c r="D29" s="29"/>
      <c r="E29" s="29"/>
      <c r="F29" s="29"/>
    </row>
    <row r="30" spans="2:25" ht="22.5" customHeight="1" x14ac:dyDescent="0.2">
      <c r="B30" s="63" t="s">
        <v>56</v>
      </c>
      <c r="C30" s="63"/>
      <c r="D30" s="63" t="s">
        <v>60</v>
      </c>
      <c r="E30" s="63"/>
      <c r="F30" s="63"/>
    </row>
    <row r="31" spans="2:25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</row>
    <row r="32" spans="2:25" ht="12.9" customHeight="1" x14ac:dyDescent="0.2">
      <c r="B32" s="18" t="s">
        <v>2</v>
      </c>
      <c r="C32" s="18" t="s">
        <v>17</v>
      </c>
      <c r="D32" s="26">
        <v>78285</v>
      </c>
      <c r="E32" s="26">
        <v>362656</v>
      </c>
      <c r="F32" s="26">
        <f>E32/'2020'!$O$1</f>
        <v>48132.722808414626</v>
      </c>
    </row>
    <row r="33" spans="2:25" ht="12.9" customHeight="1" x14ac:dyDescent="0.2">
      <c r="B33" s="18">
        <v>124</v>
      </c>
      <c r="C33" s="18" t="s">
        <v>18</v>
      </c>
      <c r="D33" s="26">
        <v>117680</v>
      </c>
      <c r="E33" s="26">
        <v>567624</v>
      </c>
      <c r="F33" s="26">
        <f>E33/'2020'!$O$1</f>
        <v>75336.651403543699</v>
      </c>
    </row>
    <row r="34" spans="2:25" ht="12.9" customHeight="1" x14ac:dyDescent="0.2">
      <c r="B34" s="18" t="s">
        <v>4</v>
      </c>
      <c r="C34" s="18" t="s">
        <v>19</v>
      </c>
      <c r="D34" s="26">
        <v>1329900</v>
      </c>
      <c r="E34" s="26">
        <v>371283</v>
      </c>
      <c r="F34" s="26">
        <f>E34/'2020'!$O$1</f>
        <v>49277.722476607603</v>
      </c>
      <c r="Q34" s="33"/>
      <c r="R34" s="33"/>
      <c r="S34" s="33"/>
    </row>
    <row r="35" spans="2:25" ht="12.9" customHeight="1" x14ac:dyDescent="0.2">
      <c r="B35" s="18" t="s">
        <v>5</v>
      </c>
      <c r="C35" s="18" t="s">
        <v>20</v>
      </c>
      <c r="D35" s="26">
        <v>370810</v>
      </c>
      <c r="E35" s="26">
        <v>368220</v>
      </c>
      <c r="F35" s="26">
        <f>E35/'2020'!$O$1</f>
        <v>48871.192514433606</v>
      </c>
    </row>
    <row r="36" spans="2:25" ht="12.9" customHeight="1" x14ac:dyDescent="0.2">
      <c r="B36" s="18" t="s">
        <v>6</v>
      </c>
      <c r="C36" s="18" t="s">
        <v>21</v>
      </c>
      <c r="D36" s="26">
        <v>18412846</v>
      </c>
      <c r="E36" s="26">
        <v>394425</v>
      </c>
      <c r="F36" s="26">
        <f>E36/'2020'!$O$1</f>
        <v>52349.193708938881</v>
      </c>
    </row>
    <row r="37" spans="2:25" ht="12.9" customHeight="1" x14ac:dyDescent="0.2">
      <c r="B37" s="18" t="s">
        <v>7</v>
      </c>
      <c r="C37" s="18" t="s">
        <v>22</v>
      </c>
      <c r="D37" s="26">
        <v>76000</v>
      </c>
      <c r="E37" s="26">
        <v>4831</v>
      </c>
      <c r="F37" s="26">
        <f>E37/'2020'!$O$1</f>
        <v>641.18388745105847</v>
      </c>
    </row>
    <row r="38" spans="2:25" ht="12.9" customHeight="1" x14ac:dyDescent="0.2">
      <c r="B38" s="18" t="s">
        <v>8</v>
      </c>
      <c r="C38" s="18" t="s">
        <v>23</v>
      </c>
      <c r="D38" s="26">
        <v>169500</v>
      </c>
      <c r="E38" s="26">
        <v>117479</v>
      </c>
      <c r="F38" s="26">
        <f>E38/'2020'!$O$1</f>
        <v>15592.142809741854</v>
      </c>
    </row>
    <row r="39" spans="2:25" ht="12.9" customHeight="1" x14ac:dyDescent="0.2">
      <c r="B39" s="18" t="s">
        <v>38</v>
      </c>
      <c r="C39" s="18" t="s">
        <v>39</v>
      </c>
      <c r="D39" s="26">
        <v>21100</v>
      </c>
      <c r="E39" s="26">
        <v>1797</v>
      </c>
      <c r="F39" s="26">
        <f>E39/'2020'!$O$1</f>
        <v>238.502886721083</v>
      </c>
    </row>
    <row r="40" spans="2:25" ht="12.9" customHeight="1" x14ac:dyDescent="0.2">
      <c r="B40" s="18" t="s">
        <v>9</v>
      </c>
      <c r="C40" s="18" t="s">
        <v>24</v>
      </c>
      <c r="D40" s="26">
        <v>276440</v>
      </c>
      <c r="E40" s="26">
        <v>200583</v>
      </c>
      <c r="F40" s="26">
        <f>E40/'2020'!$O$1</f>
        <v>26621.939080230935</v>
      </c>
    </row>
    <row r="41" spans="2:25" ht="12.9" customHeight="1" x14ac:dyDescent="0.2">
      <c r="B41" s="18" t="s">
        <v>10</v>
      </c>
      <c r="C41" s="18" t="s">
        <v>25</v>
      </c>
      <c r="D41" s="26">
        <v>903268</v>
      </c>
      <c r="E41" s="26">
        <v>6269278</v>
      </c>
      <c r="F41" s="26">
        <f>E41/'2020'!$O$1</f>
        <v>832076.18289202999</v>
      </c>
    </row>
    <row r="42" spans="2:25" ht="12.9" customHeight="1" x14ac:dyDescent="0.2">
      <c r="B42" s="18" t="s">
        <v>11</v>
      </c>
      <c r="C42" s="18" t="s">
        <v>26</v>
      </c>
      <c r="D42" s="26">
        <v>276249</v>
      </c>
      <c r="E42" s="26">
        <v>2219865</v>
      </c>
      <c r="F42" s="26">
        <f>E42/'2020'!$O$1</f>
        <v>294626.71710133384</v>
      </c>
    </row>
    <row r="43" spans="2:25" ht="12.9" customHeight="1" x14ac:dyDescent="0.2">
      <c r="B43" s="18" t="s">
        <v>12</v>
      </c>
      <c r="C43" s="18" t="s">
        <v>27</v>
      </c>
      <c r="D43" s="26">
        <v>1826872</v>
      </c>
      <c r="E43" s="26">
        <v>11435937</v>
      </c>
      <c r="F43" s="26">
        <f>E43/'2020'!$O$1</f>
        <v>1517809.6754927333</v>
      </c>
    </row>
    <row r="44" spans="2:25" ht="12.9" customHeight="1" x14ac:dyDescent="0.2">
      <c r="B44" s="18" t="s">
        <v>13</v>
      </c>
      <c r="C44" s="18" t="s">
        <v>28</v>
      </c>
      <c r="D44" s="26">
        <v>513910</v>
      </c>
      <c r="E44" s="26">
        <v>34100</v>
      </c>
      <c r="F44" s="26">
        <f>E44/'2020'!$O$1</f>
        <v>4525.8477669387485</v>
      </c>
    </row>
    <row r="45" spans="2:25" ht="12.9" customHeight="1" x14ac:dyDescent="0.2">
      <c r="B45" s="18" t="s">
        <v>40</v>
      </c>
      <c r="C45" s="18" t="s">
        <v>41</v>
      </c>
      <c r="D45" s="26">
        <v>0</v>
      </c>
      <c r="E45" s="26">
        <v>0</v>
      </c>
      <c r="F45" s="26">
        <f>E45/'2020'!$O$1</f>
        <v>0</v>
      </c>
    </row>
    <row r="46" spans="2:25" ht="12.9" customHeight="1" x14ac:dyDescent="0.2">
      <c r="B46" s="12" t="s">
        <v>42</v>
      </c>
      <c r="C46" s="12" t="s">
        <v>43</v>
      </c>
      <c r="D46" s="26">
        <v>175</v>
      </c>
      <c r="E46" s="26">
        <v>688</v>
      </c>
      <c r="F46" s="26">
        <f>E46/'2020'!$O$1</f>
        <v>91.313292189262725</v>
      </c>
    </row>
    <row r="47" spans="2:25" ht="12.9" customHeight="1" x14ac:dyDescent="0.2">
      <c r="B47" s="18" t="s">
        <v>14</v>
      </c>
      <c r="C47" s="18" t="s">
        <v>29</v>
      </c>
      <c r="D47" s="26">
        <v>997366</v>
      </c>
      <c r="E47" s="26">
        <v>3921075</v>
      </c>
      <c r="F47" s="26">
        <f>E47/'2020'!$O$1</f>
        <v>520416.08600437985</v>
      </c>
      <c r="T47" s="33"/>
      <c r="U47" s="33"/>
    </row>
    <row r="48" spans="2:25" ht="12.9" customHeight="1" x14ac:dyDescent="0.2">
      <c r="B48" s="18" t="s">
        <v>15</v>
      </c>
      <c r="C48" s="18" t="s">
        <v>30</v>
      </c>
      <c r="D48" s="26">
        <v>52156426</v>
      </c>
      <c r="E48" s="26">
        <v>389482668</v>
      </c>
      <c r="F48" s="26">
        <f>E48/'2020'!$O$1</f>
        <v>51693233.525781401</v>
      </c>
      <c r="W48" s="15"/>
      <c r="X48" s="15"/>
      <c r="Y48" s="15"/>
    </row>
    <row r="49" spans="2:25" ht="12.9" customHeight="1" x14ac:dyDescent="0.2">
      <c r="B49" s="18" t="s">
        <v>16</v>
      </c>
      <c r="C49" s="18" t="s">
        <v>31</v>
      </c>
      <c r="D49" s="26">
        <v>205730</v>
      </c>
      <c r="E49" s="26">
        <v>352190</v>
      </c>
      <c r="F49" s="26">
        <f>E49/'2020'!$O$1</f>
        <v>46743.645895547146</v>
      </c>
    </row>
    <row r="50" spans="2:25" s="15" customFormat="1" ht="12.9" customHeight="1" x14ac:dyDescent="0.2">
      <c r="B50" s="4" t="s">
        <v>32</v>
      </c>
      <c r="C50" s="4"/>
      <c r="D50" s="8"/>
      <c r="E50" s="8">
        <f>SUM(E32:E49)</f>
        <v>416104699</v>
      </c>
      <c r="F50" s="8">
        <f>E50/'2020'!$O$1</f>
        <v>55226584.245802641</v>
      </c>
      <c r="Q50" s="32"/>
      <c r="R50" s="32"/>
      <c r="S50" s="32"/>
      <c r="T50" s="32"/>
      <c r="U50" s="32"/>
      <c r="W50" s="21"/>
      <c r="X50" s="21"/>
      <c r="Y50" s="21"/>
    </row>
    <row r="51" spans="2:25" ht="12.9" customHeight="1" x14ac:dyDescent="0.2">
      <c r="B51" s="9" t="s">
        <v>122</v>
      </c>
      <c r="C51" s="2"/>
      <c r="D51" s="10"/>
      <c r="E51" s="3">
        <f>+E50/1000000</f>
        <v>416.10469899999998</v>
      </c>
      <c r="F51" s="3">
        <f>E51/'2020'!$O$1</f>
        <v>55.226584245802634</v>
      </c>
    </row>
    <row r="52" spans="2:25" ht="12.9" customHeight="1" x14ac:dyDescent="0.2">
      <c r="B52" s="22"/>
      <c r="D52" s="19"/>
      <c r="E52" s="19"/>
      <c r="F52" s="19"/>
    </row>
    <row r="53" spans="2:25" ht="12.9" customHeight="1" x14ac:dyDescent="0.2">
      <c r="B53" s="22"/>
      <c r="D53" s="19"/>
      <c r="E53" s="19"/>
      <c r="F53" s="19"/>
    </row>
    <row r="54" spans="2:25" ht="12.9" customHeight="1" x14ac:dyDescent="0.25">
      <c r="B54" s="25" t="s">
        <v>116</v>
      </c>
      <c r="C54" s="29"/>
      <c r="D54" s="29"/>
      <c r="E54" s="29"/>
      <c r="F54" s="29"/>
    </row>
    <row r="55" spans="2:25" ht="12.9" customHeight="1" x14ac:dyDescent="0.2">
      <c r="B55" s="23"/>
      <c r="C55" s="29"/>
      <c r="D55" s="29"/>
      <c r="E55" s="29"/>
      <c r="F55" s="29"/>
    </row>
    <row r="56" spans="2:25" ht="22.5" customHeight="1" x14ac:dyDescent="0.2">
      <c r="B56" s="63" t="s">
        <v>56</v>
      </c>
      <c r="C56" s="63"/>
      <c r="D56" s="63" t="s">
        <v>57</v>
      </c>
      <c r="E56" s="63"/>
      <c r="F56" s="63"/>
    </row>
    <row r="57" spans="2:25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25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E58/'2020'!$O$1</f>
        <v>0</v>
      </c>
    </row>
    <row r="59" spans="2:25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E59/'2020'!$O$1</f>
        <v>0</v>
      </c>
    </row>
    <row r="60" spans="2:25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E60/'2020'!$O$1</f>
        <v>0</v>
      </c>
    </row>
    <row r="61" spans="2:25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E61/'2020'!$O$1</f>
        <v>0</v>
      </c>
    </row>
    <row r="62" spans="2:25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E62/'2020'!$O$1</f>
        <v>0</v>
      </c>
    </row>
    <row r="63" spans="2:25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E63/'2020'!$O$1</f>
        <v>0</v>
      </c>
    </row>
    <row r="64" spans="2:25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E64/'2020'!$O$1</f>
        <v>0</v>
      </c>
    </row>
    <row r="65" spans="2:25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E65/'2020'!$O$1</f>
        <v>0</v>
      </c>
    </row>
    <row r="66" spans="2:25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E66/'2020'!$O$1</f>
        <v>0</v>
      </c>
    </row>
    <row r="67" spans="2:25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E67/'2020'!$O$1</f>
        <v>0</v>
      </c>
    </row>
    <row r="68" spans="2:25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E68/'2020'!$O$1</f>
        <v>0</v>
      </c>
    </row>
    <row r="69" spans="2:25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E69/'2020'!$O$1</f>
        <v>0</v>
      </c>
    </row>
    <row r="70" spans="2:25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E70/'2020'!$O$1</f>
        <v>0</v>
      </c>
    </row>
    <row r="71" spans="2:25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E71/'2020'!$O$1</f>
        <v>0</v>
      </c>
      <c r="W71" s="15"/>
      <c r="X71" s="15"/>
      <c r="Y71" s="15"/>
    </row>
    <row r="72" spans="2:25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E72/'2020'!$O$1</f>
        <v>0</v>
      </c>
    </row>
    <row r="73" spans="2:25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E73/'2020'!$O$1</f>
        <v>0</v>
      </c>
      <c r="Q73" s="32"/>
      <c r="R73" s="32"/>
      <c r="S73" s="32"/>
      <c r="T73" s="32"/>
      <c r="U73" s="32"/>
      <c r="W73" s="21"/>
      <c r="X73" s="21"/>
      <c r="Y73" s="21"/>
    </row>
    <row r="74" spans="2:25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E74/'2020'!$O$1</f>
        <v>0</v>
      </c>
    </row>
    <row r="75" spans="2:25" ht="12.9" customHeight="1" x14ac:dyDescent="0.2">
      <c r="B75" s="22"/>
      <c r="D75" s="26"/>
      <c r="E75" s="26"/>
      <c r="F75" s="26"/>
    </row>
    <row r="76" spans="2:25" ht="12.9" customHeight="1" x14ac:dyDescent="0.2">
      <c r="B76" s="22"/>
      <c r="D76" s="26"/>
      <c r="E76" s="26"/>
      <c r="F76" s="26"/>
    </row>
    <row r="77" spans="2:25" ht="12.9" customHeight="1" x14ac:dyDescent="0.25">
      <c r="B77" s="27" t="s">
        <v>117</v>
      </c>
      <c r="C77" s="29"/>
      <c r="D77" s="26"/>
      <c r="E77" s="26"/>
      <c r="F77" s="26"/>
    </row>
    <row r="78" spans="2:25" ht="12.9" customHeight="1" x14ac:dyDescent="0.25">
      <c r="B78" s="28" t="s">
        <v>123</v>
      </c>
      <c r="C78" s="29"/>
      <c r="D78" s="26"/>
      <c r="E78" s="26"/>
      <c r="F78" s="26"/>
    </row>
    <row r="79" spans="2:25" ht="12.9" customHeight="1" x14ac:dyDescent="0.2">
      <c r="B79" s="62"/>
      <c r="C79" s="62"/>
      <c r="D79" s="62"/>
      <c r="E79" s="62"/>
      <c r="F79" s="61"/>
    </row>
    <row r="80" spans="2:25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855.29272900000001</v>
      </c>
      <c r="F81" s="6">
        <f>E81/'2020'!$O$1</f>
        <v>113.51685300948968</v>
      </c>
    </row>
    <row r="82" spans="2:6" ht="12.9" customHeight="1" x14ac:dyDescent="0.2">
      <c r="B82" s="5" t="s">
        <v>37</v>
      </c>
      <c r="C82" s="5"/>
      <c r="D82" s="5"/>
      <c r="E82" s="11">
        <f>+E51</f>
        <v>416.10469899999998</v>
      </c>
      <c r="F82" s="11">
        <f>E82/'2020'!$O$1</f>
        <v>55.226584245802634</v>
      </c>
    </row>
    <row r="85" spans="2:6" ht="12.9" customHeight="1" x14ac:dyDescent="0.2">
      <c r="B85" s="36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showGridLines="0" tabSelected="1" zoomScale="85" zoomScaleNormal="85" workbookViewId="0"/>
  </sheetViews>
  <sheetFormatPr defaultColWidth="9.28515625" defaultRowHeight="12.9" customHeight="1" x14ac:dyDescent="0.2"/>
  <cols>
    <col min="1" max="1" width="2.85546875" style="37" customWidth="1"/>
    <col min="2" max="2" width="30.140625" style="37" customWidth="1"/>
    <col min="3" max="14" width="16.140625" style="37" customWidth="1"/>
    <col min="15" max="15" width="19.42578125" style="37" customWidth="1"/>
    <col min="16" max="16" width="11.7109375" style="37" customWidth="1"/>
    <col min="17" max="16384" width="9.28515625" style="37"/>
  </cols>
  <sheetData>
    <row r="1" spans="2:15" ht="12.9" customHeight="1" x14ac:dyDescent="0.2">
      <c r="O1" s="60">
        <v>7.5345000000000004</v>
      </c>
    </row>
    <row r="2" spans="2:15" ht="12.9" customHeight="1" x14ac:dyDescent="0.3">
      <c r="B2" s="38" t="s">
        <v>118</v>
      </c>
    </row>
    <row r="3" spans="2:15" ht="12.9" customHeight="1" x14ac:dyDescent="0.25">
      <c r="B3" s="39" t="s">
        <v>61</v>
      </c>
    </row>
    <row r="5" spans="2:15" ht="12.9" customHeight="1" x14ac:dyDescent="0.2">
      <c r="B5" s="40"/>
      <c r="C5" s="40" t="s">
        <v>44</v>
      </c>
      <c r="D5" s="40" t="s">
        <v>45</v>
      </c>
      <c r="E5" s="40" t="s">
        <v>46</v>
      </c>
      <c r="F5" s="40" t="s">
        <v>47</v>
      </c>
      <c r="G5" s="40" t="s">
        <v>48</v>
      </c>
      <c r="H5" s="40" t="s">
        <v>49</v>
      </c>
      <c r="I5" s="40" t="s">
        <v>50</v>
      </c>
      <c r="J5" s="40" t="s">
        <v>51</v>
      </c>
      <c r="K5" s="40" t="s">
        <v>52</v>
      </c>
      <c r="L5" s="40" t="s">
        <v>53</v>
      </c>
      <c r="M5" s="40" t="s">
        <v>54</v>
      </c>
      <c r="N5" s="40" t="s">
        <v>69</v>
      </c>
    </row>
    <row r="6" spans="2:15" ht="12.9" customHeight="1" x14ac:dyDescent="0.2">
      <c r="B6" s="37" t="s">
        <v>36</v>
      </c>
      <c r="C6" s="41">
        <f>+'siječanj 2020'!$E$24+'siječanj 2020'!$E$73</f>
        <v>1067761812</v>
      </c>
      <c r="D6" s="41">
        <f>+'veljača 2020'!$E$24+'veljača 2020'!$E$73</f>
        <v>1130901961</v>
      </c>
      <c r="E6" s="41">
        <f>+'ožujak 2020'!$E$24+'ožujak 2020'!$E$73</f>
        <v>748872803</v>
      </c>
      <c r="F6" s="41">
        <f>+'travanj 2020'!$E$24+'travanj 2020'!$E$73</f>
        <v>402176833</v>
      </c>
      <c r="G6" s="41">
        <f>+'svibanj 2020'!$E$24+'svibanj 2020'!$E$73</f>
        <v>764622463</v>
      </c>
      <c r="H6" s="41">
        <f>+'lipanj 2020'!$E$24+'lipanj 2020'!$E$73</f>
        <v>1322657526</v>
      </c>
      <c r="I6" s="41">
        <f>+'srpanj 2020'!$E$24+'srpanj 2020'!$E$73</f>
        <v>2254151709</v>
      </c>
      <c r="J6" s="41">
        <f>+'kolovoz 2020'!$E$24+'kolovoz 2020'!$E$73</f>
        <v>2189511945</v>
      </c>
      <c r="K6" s="41">
        <f>+'rujan 2020'!$E$24+'rujan 2020'!$E$73</f>
        <v>1152934330</v>
      </c>
      <c r="L6" s="41">
        <f>+'listopad 2020'!$E$24+'listopad 2020'!$E$73</f>
        <v>1083581656</v>
      </c>
      <c r="M6" s="41">
        <f>+'studeni 2020'!$E$24+'studeni 2020'!$E$73</f>
        <v>881540066</v>
      </c>
      <c r="N6" s="41">
        <f>+'prosinac 2020'!$E$24+'prosinac 2020'!$E$73</f>
        <v>855292729</v>
      </c>
    </row>
    <row r="7" spans="2:15" ht="12.9" customHeight="1" x14ac:dyDescent="0.2">
      <c r="B7" s="37" t="s">
        <v>37</v>
      </c>
      <c r="C7" s="41">
        <f>+'siječanj 2020'!$E$50</f>
        <v>535738244</v>
      </c>
      <c r="D7" s="41">
        <f>+'veljača 2020'!$E$50</f>
        <v>491795693</v>
      </c>
      <c r="E7" s="41">
        <f>+'ožujak 2020'!$E$50</f>
        <v>363876238</v>
      </c>
      <c r="F7" s="41">
        <f>+'travanj 2020'!$E$50</f>
        <v>162716103</v>
      </c>
      <c r="G7" s="41">
        <f>+'svibanj 2020'!$E$50</f>
        <v>275741967</v>
      </c>
      <c r="H7" s="41">
        <f>+'lipanj 2020'!$E$50</f>
        <v>425641609</v>
      </c>
      <c r="I7" s="41">
        <f>+'srpanj 2020'!$E$50</f>
        <v>644690839</v>
      </c>
      <c r="J7" s="41">
        <f>+'kolovoz 2020'!$E$50</f>
        <v>745132329</v>
      </c>
      <c r="K7" s="41">
        <f>+'rujan 2020'!$E$50</f>
        <v>506519880</v>
      </c>
      <c r="L7" s="41">
        <f>+'listopad 2020'!$E$50</f>
        <v>445001082</v>
      </c>
      <c r="M7" s="41">
        <f>+'studeni 2020'!$E$50</f>
        <v>370056660</v>
      </c>
      <c r="N7" s="41">
        <f>+'prosinac 2020'!$E$50</f>
        <v>416104699</v>
      </c>
    </row>
    <row r="8" spans="2:15" ht="12.9" customHeight="1" x14ac:dyDescent="0.2">
      <c r="B8" s="42" t="s">
        <v>33</v>
      </c>
      <c r="C8" s="43">
        <f t="shared" ref="C8" si="0">SUM(C6:C7)</f>
        <v>1603500056</v>
      </c>
      <c r="D8" s="43">
        <f t="shared" ref="D8:N8" si="1">SUM(D6:D7)</f>
        <v>1622697654</v>
      </c>
      <c r="E8" s="43">
        <f>SUM(E6:E7)</f>
        <v>1112749041</v>
      </c>
      <c r="F8" s="43">
        <f t="shared" si="1"/>
        <v>564892936</v>
      </c>
      <c r="G8" s="43">
        <f t="shared" si="1"/>
        <v>1040364430</v>
      </c>
      <c r="H8" s="43">
        <f t="shared" si="1"/>
        <v>1748299135</v>
      </c>
      <c r="I8" s="43">
        <f t="shared" si="1"/>
        <v>2898842548</v>
      </c>
      <c r="J8" s="43">
        <f t="shared" ref="J8" si="2">SUM(J6:J7)</f>
        <v>2934644274</v>
      </c>
      <c r="K8" s="43">
        <f t="shared" si="1"/>
        <v>1659454210</v>
      </c>
      <c r="L8" s="43">
        <f t="shared" si="1"/>
        <v>1528582738</v>
      </c>
      <c r="M8" s="43">
        <f t="shared" si="1"/>
        <v>1251596726</v>
      </c>
      <c r="N8" s="43">
        <f t="shared" si="1"/>
        <v>1271397428</v>
      </c>
    </row>
    <row r="9" spans="2:15" ht="12.9" customHeight="1" x14ac:dyDescent="0.2"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2:15" ht="12.9" customHeight="1" x14ac:dyDescent="0.2"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2:15" ht="12.9" customHeight="1" x14ac:dyDescent="0.25">
      <c r="B11" s="39" t="s">
        <v>119</v>
      </c>
    </row>
    <row r="13" spans="2:15" ht="12.9" customHeight="1" x14ac:dyDescent="0.2">
      <c r="B13" s="40"/>
      <c r="C13" s="40" t="s">
        <v>44</v>
      </c>
      <c r="D13" s="40" t="s">
        <v>45</v>
      </c>
      <c r="E13" s="40" t="s">
        <v>46</v>
      </c>
      <c r="F13" s="40" t="s">
        <v>47</v>
      </c>
      <c r="G13" s="40" t="s">
        <v>48</v>
      </c>
      <c r="H13" s="40" t="s">
        <v>49</v>
      </c>
      <c r="I13" s="40" t="s">
        <v>50</v>
      </c>
      <c r="J13" s="40" t="s">
        <v>51</v>
      </c>
      <c r="K13" s="40" t="s">
        <v>52</v>
      </c>
      <c r="L13" s="40" t="s">
        <v>53</v>
      </c>
      <c r="M13" s="40" t="s">
        <v>54</v>
      </c>
      <c r="N13" s="40" t="s">
        <v>69</v>
      </c>
    </row>
    <row r="14" spans="2:15" ht="12.9" customHeight="1" x14ac:dyDescent="0.2">
      <c r="B14" s="37" t="s">
        <v>36</v>
      </c>
      <c r="C14" s="41">
        <f>C6/$O$1</f>
        <v>141716346.40652996</v>
      </c>
      <c r="D14" s="41">
        <f t="shared" ref="D14:N14" si="3">D6/$O$1</f>
        <v>150096484.3055279</v>
      </c>
      <c r="E14" s="41">
        <f t="shared" si="3"/>
        <v>99392501.55949299</v>
      </c>
      <c r="F14" s="41">
        <f t="shared" si="3"/>
        <v>53378038.755060054</v>
      </c>
      <c r="G14" s="41">
        <f t="shared" si="3"/>
        <v>101482840.6662685</v>
      </c>
      <c r="H14" s="41">
        <f t="shared" si="3"/>
        <v>175546821.42146125</v>
      </c>
      <c r="I14" s="41">
        <f t="shared" si="3"/>
        <v>299177345.41110891</v>
      </c>
      <c r="J14" s="41">
        <f t="shared" si="3"/>
        <v>290598174.39777023</v>
      </c>
      <c r="K14" s="41">
        <f t="shared" si="3"/>
        <v>153020682.19523525</v>
      </c>
      <c r="L14" s="41">
        <f t="shared" si="3"/>
        <v>143816000.53089124</v>
      </c>
      <c r="M14" s="41">
        <f t="shared" si="3"/>
        <v>117000473.28953481</v>
      </c>
      <c r="N14" s="41">
        <f t="shared" si="3"/>
        <v>113516853.00948967</v>
      </c>
    </row>
    <row r="15" spans="2:15" ht="12.9" customHeight="1" x14ac:dyDescent="0.2">
      <c r="B15" s="37" t="s">
        <v>37</v>
      </c>
      <c r="C15" s="41">
        <f t="shared" ref="C15:N16" si="4">C7/$O$1</f>
        <v>71104684.318800181</v>
      </c>
      <c r="D15" s="41">
        <f t="shared" si="4"/>
        <v>65272505.54117725</v>
      </c>
      <c r="E15" s="41">
        <f t="shared" si="4"/>
        <v>48294676.222708873</v>
      </c>
      <c r="F15" s="41">
        <f t="shared" si="4"/>
        <v>21596138.16444356</v>
      </c>
      <c r="G15" s="41">
        <f t="shared" si="4"/>
        <v>36597248.258013137</v>
      </c>
      <c r="H15" s="41">
        <f t="shared" si="4"/>
        <v>56492349.724600166</v>
      </c>
      <c r="I15" s="41">
        <f t="shared" si="4"/>
        <v>85565178.711261526</v>
      </c>
      <c r="J15" s="41">
        <f t="shared" si="4"/>
        <v>98896055.345411107</v>
      </c>
      <c r="K15" s="41">
        <f t="shared" si="4"/>
        <v>67226740.991439372</v>
      </c>
      <c r="L15" s="41">
        <f t="shared" si="4"/>
        <v>59061793.350587294</v>
      </c>
      <c r="M15" s="41">
        <f t="shared" si="4"/>
        <v>49114959.187736407</v>
      </c>
      <c r="N15" s="41">
        <f t="shared" si="4"/>
        <v>55226584.245802641</v>
      </c>
    </row>
    <row r="16" spans="2:15" ht="12.9" customHeight="1" x14ac:dyDescent="0.2">
      <c r="B16" s="42" t="s">
        <v>33</v>
      </c>
      <c r="C16" s="43">
        <f t="shared" si="4"/>
        <v>212821030.72533014</v>
      </c>
      <c r="D16" s="43">
        <f t="shared" si="4"/>
        <v>215368989.84670514</v>
      </c>
      <c r="E16" s="43">
        <f t="shared" si="4"/>
        <v>147687177.78220186</v>
      </c>
      <c r="F16" s="43">
        <f t="shared" si="4"/>
        <v>74974176.919503614</v>
      </c>
      <c r="G16" s="43">
        <f t="shared" si="4"/>
        <v>138080088.92428163</v>
      </c>
      <c r="H16" s="43">
        <f t="shared" si="4"/>
        <v>232039171.14606145</v>
      </c>
      <c r="I16" s="43">
        <f t="shared" si="4"/>
        <v>384742524.12237042</v>
      </c>
      <c r="J16" s="43">
        <f t="shared" si="4"/>
        <v>389494229.74318135</v>
      </c>
      <c r="K16" s="43">
        <f t="shared" si="4"/>
        <v>220247423.18667462</v>
      </c>
      <c r="L16" s="43">
        <f t="shared" si="4"/>
        <v>202877793.88147852</v>
      </c>
      <c r="M16" s="43">
        <f t="shared" si="4"/>
        <v>166115432.4772712</v>
      </c>
      <c r="N16" s="43">
        <f t="shared" si="4"/>
        <v>168743437.25529233</v>
      </c>
    </row>
    <row r="17" spans="2:17" ht="12.9" customHeight="1" x14ac:dyDescent="0.2"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2:17" ht="12.9" customHeight="1" x14ac:dyDescent="0.2"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spans="2:17" ht="12.9" customHeight="1" x14ac:dyDescent="0.25">
      <c r="B19" s="46" t="s">
        <v>62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2:17" ht="12.9" customHeight="1" x14ac:dyDescent="0.25">
      <c r="B20" s="39" t="s">
        <v>63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2:17" ht="12.9" customHeight="1" x14ac:dyDescent="0.2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2:17" ht="10.199999999999999" x14ac:dyDescent="0.2">
      <c r="B22" s="47" t="s">
        <v>56</v>
      </c>
      <c r="C22" s="40" t="s">
        <v>44</v>
      </c>
      <c r="D22" s="40" t="s">
        <v>45</v>
      </c>
      <c r="E22" s="40" t="s">
        <v>46</v>
      </c>
      <c r="F22" s="40" t="s">
        <v>47</v>
      </c>
      <c r="G22" s="40" t="s">
        <v>48</v>
      </c>
      <c r="H22" s="40" t="s">
        <v>49</v>
      </c>
      <c r="I22" s="40" t="s">
        <v>50</v>
      </c>
      <c r="J22" s="40" t="s">
        <v>51</v>
      </c>
      <c r="K22" s="40" t="s">
        <v>52</v>
      </c>
      <c r="L22" s="40" t="s">
        <v>53</v>
      </c>
      <c r="M22" s="40" t="s">
        <v>54</v>
      </c>
      <c r="N22" s="40" t="s">
        <v>69</v>
      </c>
      <c r="O22" s="48" t="s">
        <v>32</v>
      </c>
      <c r="P22" s="40" t="s">
        <v>55</v>
      </c>
    </row>
    <row r="23" spans="2:17" ht="12.9" customHeight="1" x14ac:dyDescent="0.2">
      <c r="B23" s="49" t="s">
        <v>17</v>
      </c>
      <c r="C23" s="41">
        <f>+'siječanj 2020'!$E$6+'siječanj 2020'!$E$32</f>
        <v>5092749</v>
      </c>
      <c r="D23" s="41">
        <f>+'veljača 2020'!E6+'veljača 2020'!E32</f>
        <v>4981189</v>
      </c>
      <c r="E23" s="41">
        <f>+'ožujak 2020'!E6+'ožujak 2020'!E32</f>
        <v>2374335</v>
      </c>
      <c r="F23" s="41">
        <f>+'travanj 2020'!E6+'travanj 2020'!E32</f>
        <v>1613713</v>
      </c>
      <c r="G23" s="41">
        <f>+'svibanj 2020'!E6+'svibanj 2020'!E32</f>
        <v>3030848</v>
      </c>
      <c r="H23" s="41">
        <f>+'lipanj 2020'!E6+'lipanj 2020'!E32</f>
        <v>7751171</v>
      </c>
      <c r="I23" s="41">
        <f>+'srpanj 2020'!E6+'srpanj 2020'!E32</f>
        <v>5191875</v>
      </c>
      <c r="J23" s="41">
        <f>+'kolovoz 2020'!E6+'kolovoz 2020'!E32</f>
        <v>3615556</v>
      </c>
      <c r="K23" s="41">
        <f>+'rujan 2020'!E6+'rujan 2020'!E32</f>
        <v>3286549</v>
      </c>
      <c r="L23" s="41">
        <f>+'listopad 2020'!E6+'listopad 2020'!E32</f>
        <v>3101377</v>
      </c>
      <c r="M23" s="41">
        <f>+'studeni 2020'!E6+'studeni 2020'!E32</f>
        <v>4945849</v>
      </c>
      <c r="N23" s="41">
        <f>+'prosinac 2020'!E6+'prosinac 2020'!E32</f>
        <v>5285914</v>
      </c>
      <c r="O23" s="41">
        <f>SUM(C23:N23)</f>
        <v>50271125</v>
      </c>
      <c r="P23" s="41">
        <f>+(O23/O41)*100</f>
        <v>0.26132489297624711</v>
      </c>
      <c r="Q23" s="49"/>
    </row>
    <row r="24" spans="2:17" ht="12.9" customHeight="1" x14ac:dyDescent="0.2">
      <c r="B24" s="49" t="s">
        <v>18</v>
      </c>
      <c r="C24" s="41">
        <f>+'siječanj 2020'!$E$7+'siječanj 2020'!$E$33</f>
        <v>5125248</v>
      </c>
      <c r="D24" s="41">
        <f>+'veljača 2020'!E7+'veljača 2020'!E33</f>
        <v>4558353</v>
      </c>
      <c r="E24" s="41">
        <f>+'ožujak 2020'!E7+'ožujak 2020'!E33</f>
        <v>2101929</v>
      </c>
      <c r="F24" s="41">
        <f>+'travanj 2020'!E7+'travanj 2020'!E33</f>
        <v>1197844</v>
      </c>
      <c r="G24" s="41">
        <f>+'svibanj 2020'!E7+'svibanj 2020'!E33</f>
        <v>2542543</v>
      </c>
      <c r="H24" s="41">
        <f>+'lipanj 2020'!E7+'lipanj 2020'!E33</f>
        <v>3677446</v>
      </c>
      <c r="I24" s="41">
        <f>+'srpanj 2020'!E7+'srpanj 2020'!E33</f>
        <v>4028461</v>
      </c>
      <c r="J24" s="41">
        <f>+'kolovoz 2020'!E7+'kolovoz 2020'!E33</f>
        <v>4152077</v>
      </c>
      <c r="K24" s="41">
        <f>+'rujan 2020'!E7+'rujan 2020'!E33</f>
        <v>3562548</v>
      </c>
      <c r="L24" s="41">
        <f>+'listopad 2020'!E7+'listopad 2020'!E33</f>
        <v>4649282</v>
      </c>
      <c r="M24" s="41">
        <f>+'studeni 2020'!E7+'studeni 2020'!E33</f>
        <v>3505528</v>
      </c>
      <c r="N24" s="41">
        <f>+'prosinac 2020'!E7+'prosinac 2020'!E33</f>
        <v>4601831</v>
      </c>
      <c r="O24" s="41">
        <f t="shared" ref="O24:O40" si="5">SUM(C24:N24)</f>
        <v>43703090</v>
      </c>
      <c r="P24" s="41">
        <f>+(O24/O41)*100</f>
        <v>0.22718221080155451</v>
      </c>
      <c r="Q24" s="49"/>
    </row>
    <row r="25" spans="2:17" ht="12.9" customHeight="1" x14ac:dyDescent="0.2">
      <c r="B25" s="49" t="s">
        <v>19</v>
      </c>
      <c r="C25" s="41">
        <f>+'siječanj 2020'!$E$8+'siječanj 2020'!$E$34</f>
        <v>1419464</v>
      </c>
      <c r="D25" s="41">
        <f>+'veljača 2020'!E8+'veljača 2020'!E34</f>
        <v>1095548</v>
      </c>
      <c r="E25" s="41">
        <f>+'ožujak 2020'!E8+'ožujak 2020'!E34</f>
        <v>1053521</v>
      </c>
      <c r="F25" s="41">
        <f>+'travanj 2020'!E8+'travanj 2020'!E34</f>
        <v>393816</v>
      </c>
      <c r="G25" s="41">
        <f>+'svibanj 2020'!E8+'svibanj 2020'!E34</f>
        <v>652544</v>
      </c>
      <c r="H25" s="41">
        <f>+'lipanj 2020'!E8+'lipanj 2020'!E34</f>
        <v>3281098</v>
      </c>
      <c r="I25" s="41">
        <f>+'srpanj 2020'!E8+'srpanj 2020'!E34</f>
        <v>9055579</v>
      </c>
      <c r="J25" s="41">
        <f>+'kolovoz 2020'!E8+'kolovoz 2020'!E34</f>
        <v>8251865</v>
      </c>
      <c r="K25" s="41">
        <f>+'rujan 2020'!E8+'rujan 2020'!E34</f>
        <v>4505694</v>
      </c>
      <c r="L25" s="41">
        <f>+'listopad 2020'!E8+'listopad 2020'!E34</f>
        <v>2474841</v>
      </c>
      <c r="M25" s="41">
        <f>+'studeni 2020'!E8+'studeni 2020'!E34</f>
        <v>1689030</v>
      </c>
      <c r="N25" s="41">
        <f>+'prosinac 2020'!E8+'prosinac 2020'!E34</f>
        <v>1642117</v>
      </c>
      <c r="O25" s="41">
        <f t="shared" si="5"/>
        <v>35515117</v>
      </c>
      <c r="P25" s="41">
        <f>+(O25/O41)*100</f>
        <v>0.18461858868413816</v>
      </c>
      <c r="Q25" s="49"/>
    </row>
    <row r="26" spans="2:17" ht="12.9" customHeight="1" x14ac:dyDescent="0.2">
      <c r="B26" s="49" t="s">
        <v>20</v>
      </c>
      <c r="C26" s="41">
        <f>+'siječanj 2020'!$E$9+'siječanj 2020'!$E$35</f>
        <v>3635818</v>
      </c>
      <c r="D26" s="41">
        <f>+'veljača 2020'!E9+'veljača 2020'!E35</f>
        <v>4596678</v>
      </c>
      <c r="E26" s="41">
        <f>+'ožujak 2020'!E9+'ožujak 2020'!E35</f>
        <v>1645560</v>
      </c>
      <c r="F26" s="41">
        <f>+'travanj 2020'!E9+'travanj 2020'!E35</f>
        <v>367785</v>
      </c>
      <c r="G26" s="41">
        <f>+'svibanj 2020'!E9+'svibanj 2020'!E35</f>
        <v>5698699</v>
      </c>
      <c r="H26" s="41">
        <f>+'lipanj 2020'!E9+'lipanj 2020'!E35</f>
        <v>7300467</v>
      </c>
      <c r="I26" s="41">
        <f>+'srpanj 2020'!E9+'srpanj 2020'!E35</f>
        <v>8186297</v>
      </c>
      <c r="J26" s="41">
        <f>+'kolovoz 2020'!E9+'kolovoz 2020'!E35</f>
        <v>6602584</v>
      </c>
      <c r="K26" s="41">
        <f>+'rujan 2020'!E9+'rujan 2020'!E35</f>
        <v>6709878</v>
      </c>
      <c r="L26" s="41">
        <f>+'listopad 2020'!E9+'listopad 2020'!E35</f>
        <v>6626071</v>
      </c>
      <c r="M26" s="41">
        <f>+'studeni 2020'!E9+'studeni 2020'!E35</f>
        <v>3593478</v>
      </c>
      <c r="N26" s="41">
        <f>+'prosinac 2020'!E9+'prosinac 2020'!E35</f>
        <v>6192092</v>
      </c>
      <c r="O26" s="41">
        <f t="shared" si="5"/>
        <v>61155407</v>
      </c>
      <c r="P26" s="41">
        <f>+(O26/O41)*100</f>
        <v>0.31790476519460897</v>
      </c>
      <c r="Q26" s="49"/>
    </row>
    <row r="27" spans="2:17" ht="12.9" customHeight="1" x14ac:dyDescent="0.2">
      <c r="B27" s="49" t="s">
        <v>21</v>
      </c>
      <c r="C27" s="41">
        <f>+'siječanj 2020'!$E$10+'siječanj 2020'!$E$36</f>
        <v>7170049</v>
      </c>
      <c r="D27" s="41">
        <f>+'veljača 2020'!E10+'veljača 2020'!E36</f>
        <v>5209629</v>
      </c>
      <c r="E27" s="41">
        <f>+'ožujak 2020'!E10+'ožujak 2020'!E36</f>
        <v>2290518</v>
      </c>
      <c r="F27" s="41">
        <f>+'travanj 2020'!E10+'travanj 2020'!E36</f>
        <v>223908</v>
      </c>
      <c r="G27" s="41">
        <f>+'svibanj 2020'!E10+'svibanj 2020'!E36</f>
        <v>1381261</v>
      </c>
      <c r="H27" s="41">
        <f>+'lipanj 2020'!E10+'lipanj 2020'!E36</f>
        <v>3346865</v>
      </c>
      <c r="I27" s="41">
        <f>+'srpanj 2020'!E10+'srpanj 2020'!E36</f>
        <v>7445924</v>
      </c>
      <c r="J27" s="41">
        <f>+'kolovoz 2020'!E10+'kolovoz 2020'!E36</f>
        <v>8873766</v>
      </c>
      <c r="K27" s="41">
        <f>+'rujan 2020'!E10+'rujan 2020'!E36</f>
        <v>1526460</v>
      </c>
      <c r="L27" s="41">
        <f>+'listopad 2020'!E10+'listopad 2020'!E36</f>
        <v>1647904</v>
      </c>
      <c r="M27" s="41">
        <f>+'studeni 2020'!E10+'studeni 2020'!E36</f>
        <v>1543362</v>
      </c>
      <c r="N27" s="41">
        <f>+'prosinac 2020'!E10+'prosinac 2020'!E36</f>
        <v>897993</v>
      </c>
      <c r="O27" s="41">
        <f t="shared" si="5"/>
        <v>41557639</v>
      </c>
      <c r="P27" s="41">
        <f>+(O27/O41)*100</f>
        <v>0.21602949136349173</v>
      </c>
      <c r="Q27" s="49"/>
    </row>
    <row r="28" spans="2:17" ht="12.9" customHeight="1" x14ac:dyDescent="0.2">
      <c r="B28" s="49" t="s">
        <v>22</v>
      </c>
      <c r="C28" s="41">
        <f>+'siječanj 2020'!$E$11+'siječanj 2020'!$E$37</f>
        <v>257518</v>
      </c>
      <c r="D28" s="41">
        <f>+'veljača 2020'!E11+'veljača 2020'!E37</f>
        <v>326222</v>
      </c>
      <c r="E28" s="41">
        <f>+'ožujak 2020'!E11+'ožujak 2020'!E37</f>
        <v>210142</v>
      </c>
      <c r="F28" s="41">
        <f>+'travanj 2020'!E11+'travanj 2020'!E37</f>
        <v>25293</v>
      </c>
      <c r="G28" s="41">
        <f>+'svibanj 2020'!E11+'svibanj 2020'!E37</f>
        <v>27985</v>
      </c>
      <c r="H28" s="41">
        <f>+'lipanj 2020'!E11+'lipanj 2020'!E37</f>
        <v>39613</v>
      </c>
      <c r="I28" s="41">
        <f>+'srpanj 2020'!E11+'srpanj 2020'!E37</f>
        <v>101203</v>
      </c>
      <c r="J28" s="41">
        <f>+'kolovoz 2020'!E11+'kolovoz 2020'!E37</f>
        <v>82900</v>
      </c>
      <c r="K28" s="41">
        <f>+'rujan 2020'!E11+'rujan 2020'!E37</f>
        <v>46152</v>
      </c>
      <c r="L28" s="41">
        <f>+'listopad 2020'!E11+'listopad 2020'!E37</f>
        <v>74633</v>
      </c>
      <c r="M28" s="41">
        <f>+'studeni 2020'!E11+'studeni 2020'!E37</f>
        <v>20206</v>
      </c>
      <c r="N28" s="41">
        <f>+'prosinac 2020'!E11+'prosinac 2020'!E37</f>
        <v>26179</v>
      </c>
      <c r="O28" s="41">
        <f t="shared" si="5"/>
        <v>1238046</v>
      </c>
      <c r="P28" s="41">
        <f>+(O28/O41)*100</f>
        <v>6.4357469312586674E-3</v>
      </c>
      <c r="Q28" s="49"/>
    </row>
    <row r="29" spans="2:17" ht="12.9" customHeight="1" x14ac:dyDescent="0.2">
      <c r="B29" s="49" t="s">
        <v>23</v>
      </c>
      <c r="C29" s="41">
        <f>+'siječanj 2020'!$E$12+'siječanj 2020'!$E$38</f>
        <v>953598</v>
      </c>
      <c r="D29" s="41">
        <f>+'veljača 2020'!E12+'veljača 2020'!E38</f>
        <v>810036</v>
      </c>
      <c r="E29" s="41">
        <f>+'ožujak 2020'!E12+'ožujak 2020'!E38</f>
        <v>292543</v>
      </c>
      <c r="F29" s="41">
        <f>+'travanj 2020'!E12+'travanj 2020'!E38</f>
        <v>97535</v>
      </c>
      <c r="G29" s="41">
        <f>+'svibanj 2020'!E12+'svibanj 2020'!E38</f>
        <v>271660</v>
      </c>
      <c r="H29" s="41">
        <f>+'lipanj 2020'!E12+'lipanj 2020'!E38</f>
        <v>616213</v>
      </c>
      <c r="I29" s="41">
        <f>+'srpanj 2020'!E12+'srpanj 2020'!E38</f>
        <v>4580355</v>
      </c>
      <c r="J29" s="41">
        <f>+'kolovoz 2020'!E12+'kolovoz 2020'!E38</f>
        <v>1264231</v>
      </c>
      <c r="K29" s="41">
        <f>+'rujan 2020'!E12+'rujan 2020'!E38</f>
        <v>790535</v>
      </c>
      <c r="L29" s="41">
        <f>+'listopad 2020'!E12+'listopad 2020'!E38</f>
        <v>649602</v>
      </c>
      <c r="M29" s="41">
        <f>+'studeni 2020'!E12+'studeni 2020'!E38</f>
        <v>587381</v>
      </c>
      <c r="N29" s="41">
        <f>+'prosinac 2020'!E12+'prosinac 2020'!E38</f>
        <v>850895</v>
      </c>
      <c r="O29" s="41">
        <f t="shared" si="5"/>
        <v>11764584</v>
      </c>
      <c r="P29" s="41">
        <f>+(O29/O41)*100</f>
        <v>6.1155954928601049E-2</v>
      </c>
      <c r="Q29" s="49"/>
    </row>
    <row r="30" spans="2:17" ht="12.9" customHeight="1" x14ac:dyDescent="0.2">
      <c r="B30" s="50" t="s">
        <v>39</v>
      </c>
      <c r="C30" s="41">
        <f>+'siječanj 2020'!$E$13+'siječanj 2020'!$E$39</f>
        <v>26091</v>
      </c>
      <c r="D30" s="41">
        <f>+'veljača 2020'!E13+'veljača 2020'!E39</f>
        <v>25823</v>
      </c>
      <c r="E30" s="41">
        <f>+'ožujak 2020'!E13+'ožujak 2020'!E39</f>
        <v>13193</v>
      </c>
      <c r="F30" s="41">
        <f>+'travanj 2020'!E13+'travanj 2020'!E39</f>
        <v>5114</v>
      </c>
      <c r="G30" s="41">
        <f>+'svibanj 2020'!E13+'svibanj 2020'!E39</f>
        <v>3930</v>
      </c>
      <c r="H30" s="41">
        <f>+'lipanj 2020'!E13+'lipanj 2020'!E39</f>
        <v>2471</v>
      </c>
      <c r="I30" s="41">
        <f>+'srpanj 2020'!E13+'srpanj 2020'!E39</f>
        <v>10491</v>
      </c>
      <c r="J30" s="41">
        <f>+'kolovoz 2020'!E13+'kolovoz 2020'!E39</f>
        <v>10263</v>
      </c>
      <c r="K30" s="41">
        <f>+'rujan 2020'!E13+'rujan 2020'!E39</f>
        <v>19430</v>
      </c>
      <c r="L30" s="41">
        <f>+'listopad 2020'!E13+'listopad 2020'!E39</f>
        <v>18415</v>
      </c>
      <c r="M30" s="41">
        <f>+'studeni 2020'!E13+'studeni 2020'!E39</f>
        <v>2498</v>
      </c>
      <c r="N30" s="41">
        <f>+'prosinac 2020'!E13+'prosinac 2020'!E39</f>
        <v>9798</v>
      </c>
      <c r="O30" s="41">
        <f t="shared" si="5"/>
        <v>147517</v>
      </c>
      <c r="P30" s="41">
        <f>+(O30/O41)*100</f>
        <v>7.6683909972528061E-4</v>
      </c>
      <c r="Q30" s="50"/>
    </row>
    <row r="31" spans="2:17" ht="12.9" customHeight="1" x14ac:dyDescent="0.2">
      <c r="B31" s="49" t="s">
        <v>24</v>
      </c>
      <c r="C31" s="41">
        <f>+'siječanj 2020'!$E$14+'siječanj 2020'!$E$40</f>
        <v>2178263</v>
      </c>
      <c r="D31" s="41">
        <f>+'veljača 2020'!E14+'veljača 2020'!E40</f>
        <v>1582031</v>
      </c>
      <c r="E31" s="41">
        <f>+'ožujak 2020'!E14+'ožujak 2020'!E40</f>
        <v>838872</v>
      </c>
      <c r="F31" s="41">
        <f>+'travanj 2020'!E14+'travanj 2020'!E40</f>
        <v>704818</v>
      </c>
      <c r="G31" s="41">
        <f>+'svibanj 2020'!E14+'svibanj 2020'!E40</f>
        <v>2174031</v>
      </c>
      <c r="H31" s="41">
        <f>+'lipanj 2020'!E14+'lipanj 2020'!E40</f>
        <v>3017009</v>
      </c>
      <c r="I31" s="41">
        <f>+'srpanj 2020'!E14+'srpanj 2020'!E40</f>
        <v>10375076</v>
      </c>
      <c r="J31" s="41">
        <f>+'kolovoz 2020'!E14+'kolovoz 2020'!E40</f>
        <v>6284678</v>
      </c>
      <c r="K31" s="41">
        <f>+'rujan 2020'!E14+'rujan 2020'!E40</f>
        <v>2717886</v>
      </c>
      <c r="L31" s="41">
        <f>+'listopad 2020'!E14+'listopad 2020'!E40</f>
        <v>4412188</v>
      </c>
      <c r="M31" s="41">
        <f>+'studeni 2020'!E14+'studeni 2020'!E40</f>
        <v>3295326</v>
      </c>
      <c r="N31" s="41">
        <f>+'prosinac 2020'!E14+'prosinac 2020'!E40</f>
        <v>3332522</v>
      </c>
      <c r="O31" s="41">
        <f t="shared" si="5"/>
        <v>40912700</v>
      </c>
      <c r="P31" s="41">
        <f>+(O31/O41)*100</f>
        <v>0.21267689849529542</v>
      </c>
      <c r="Q31" s="49"/>
    </row>
    <row r="32" spans="2:17" ht="12.9" customHeight="1" x14ac:dyDescent="0.2">
      <c r="B32" s="49" t="s">
        <v>25</v>
      </c>
      <c r="C32" s="41">
        <f>+'siječanj 2020'!$E$15+'siječanj 2020'!$E$41</f>
        <v>61762116</v>
      </c>
      <c r="D32" s="41">
        <f>+'veljača 2020'!E15+'veljača 2020'!E41</f>
        <v>52763330</v>
      </c>
      <c r="E32" s="41">
        <f>+'ožujak 2020'!E15+'ožujak 2020'!E41</f>
        <v>32845006</v>
      </c>
      <c r="F32" s="41">
        <f>+'travanj 2020'!E15+'travanj 2020'!E41</f>
        <v>14967414</v>
      </c>
      <c r="G32" s="41">
        <f>+'svibanj 2020'!E15+'svibanj 2020'!E41</f>
        <v>30213605</v>
      </c>
      <c r="H32" s="41">
        <f>+'lipanj 2020'!E15+'lipanj 2020'!E41</f>
        <v>64559755</v>
      </c>
      <c r="I32" s="41">
        <f>+'srpanj 2020'!E15+'srpanj 2020'!E41</f>
        <v>113611727</v>
      </c>
      <c r="J32" s="41">
        <f>+'kolovoz 2020'!E15+'kolovoz 2020'!E41</f>
        <v>97312439</v>
      </c>
      <c r="K32" s="41">
        <f>+'rujan 2020'!E15+'rujan 2020'!E41</f>
        <v>49193608</v>
      </c>
      <c r="L32" s="41">
        <f>+'listopad 2020'!E15+'listopad 2020'!E41</f>
        <v>48373096</v>
      </c>
      <c r="M32" s="41">
        <f>+'studeni 2020'!E15+'studeni 2020'!E41</f>
        <v>38592229</v>
      </c>
      <c r="N32" s="41">
        <f>+'prosinac 2020'!E15+'prosinac 2020'!E41</f>
        <v>34621060</v>
      </c>
      <c r="O32" s="41">
        <f t="shared" si="5"/>
        <v>638815385</v>
      </c>
      <c r="P32" s="41">
        <f>+(O32/O41)*100</f>
        <v>3.320760418962279</v>
      </c>
      <c r="Q32" s="49"/>
    </row>
    <row r="33" spans="1:17" ht="12.9" customHeight="1" x14ac:dyDescent="0.2">
      <c r="B33" s="49" t="s">
        <v>26</v>
      </c>
      <c r="C33" s="41">
        <f>+'siječanj 2020'!$E$16+'siječanj 2020'!$E$42</f>
        <v>12567061</v>
      </c>
      <c r="D33" s="41">
        <f>+'veljača 2020'!E16+'veljača 2020'!E42</f>
        <v>18958149</v>
      </c>
      <c r="E33" s="41">
        <f>+'ožujak 2020'!E16+'ožujak 2020'!E42</f>
        <v>5933371</v>
      </c>
      <c r="F33" s="41">
        <f>+'travanj 2020'!E16+'travanj 2020'!E42</f>
        <v>7929375</v>
      </c>
      <c r="G33" s="41">
        <f>+'svibanj 2020'!E16+'svibanj 2020'!E42</f>
        <v>4825173</v>
      </c>
      <c r="H33" s="41">
        <f>+'lipanj 2020'!E16+'lipanj 2020'!E42</f>
        <v>12851291</v>
      </c>
      <c r="I33" s="41">
        <f>+'srpanj 2020'!E16+'srpanj 2020'!E42</f>
        <v>18374687</v>
      </c>
      <c r="J33" s="41">
        <f>+'kolovoz 2020'!E16+'kolovoz 2020'!E42</f>
        <v>26830210</v>
      </c>
      <c r="K33" s="41">
        <f>+'rujan 2020'!E16+'rujan 2020'!E42</f>
        <v>14772660</v>
      </c>
      <c r="L33" s="41">
        <f>+'listopad 2020'!E16+'listopad 2020'!E42</f>
        <v>10101649</v>
      </c>
      <c r="M33" s="41">
        <f>+'studeni 2020'!E16+'studeni 2020'!E42</f>
        <v>13844829</v>
      </c>
      <c r="N33" s="41">
        <f>+'prosinac 2020'!E16+'prosinac 2020'!E42</f>
        <v>12439096</v>
      </c>
      <c r="O33" s="41">
        <f t="shared" si="5"/>
        <v>159427551</v>
      </c>
      <c r="P33" s="41">
        <f>+(O33/O41)*100</f>
        <v>0.82875383637307076</v>
      </c>
      <c r="Q33" s="49"/>
    </row>
    <row r="34" spans="1:17" ht="12.9" customHeight="1" x14ac:dyDescent="0.2">
      <c r="B34" s="49" t="s">
        <v>27</v>
      </c>
      <c r="C34" s="41">
        <f>+'siječanj 2020'!$E$17+'siječanj 2020'!$E$43</f>
        <v>140596429</v>
      </c>
      <c r="D34" s="41">
        <f>+'veljača 2020'!E17+'veljača 2020'!E43</f>
        <v>136766700</v>
      </c>
      <c r="E34" s="41">
        <f>+'ožujak 2020'!E17+'ožujak 2020'!E43</f>
        <v>87760165</v>
      </c>
      <c r="F34" s="41">
        <f>+'travanj 2020'!E17+'travanj 2020'!E43</f>
        <v>50285660</v>
      </c>
      <c r="G34" s="41">
        <f>+'svibanj 2020'!E17+'svibanj 2020'!E43</f>
        <v>72274819</v>
      </c>
      <c r="H34" s="41">
        <f>+'lipanj 2020'!E17+'lipanj 2020'!E43</f>
        <v>86686908</v>
      </c>
      <c r="I34" s="41">
        <f>+'srpanj 2020'!E17+'srpanj 2020'!E43</f>
        <v>104866966</v>
      </c>
      <c r="J34" s="41">
        <f>+'kolovoz 2020'!E17+'kolovoz 2020'!E43</f>
        <v>93120444</v>
      </c>
      <c r="K34" s="41">
        <f>+'rujan 2020'!E17+'rujan 2020'!E43</f>
        <v>97849473</v>
      </c>
      <c r="L34" s="41">
        <f>+'listopad 2020'!E17+'listopad 2020'!E43</f>
        <v>94540982</v>
      </c>
      <c r="M34" s="41">
        <f>+'studeni 2020'!E17+'studeni 2020'!E43</f>
        <v>81618507</v>
      </c>
      <c r="N34" s="41">
        <f>+'prosinac 2020'!E17+'prosinac 2020'!E43</f>
        <v>71396394</v>
      </c>
      <c r="O34" s="41">
        <f t="shared" si="5"/>
        <v>1117763447</v>
      </c>
      <c r="P34" s="41">
        <f>+(O34/O41)*100</f>
        <v>5.8104809303558671</v>
      </c>
      <c r="Q34" s="49"/>
    </row>
    <row r="35" spans="1:17" ht="12.9" customHeight="1" x14ac:dyDescent="0.2">
      <c r="B35" s="49" t="s">
        <v>28</v>
      </c>
      <c r="C35" s="41">
        <f>+'siječanj 2020'!$E$18+'siječanj 2020'!$E$44</f>
        <v>622238</v>
      </c>
      <c r="D35" s="41">
        <f>+'veljača 2020'!E18+'veljača 2020'!E44</f>
        <v>732971</v>
      </c>
      <c r="E35" s="41">
        <f>+'ožujak 2020'!E18+'ožujak 2020'!E44</f>
        <v>525530</v>
      </c>
      <c r="F35" s="41">
        <f>+'travanj 2020'!E18+'travanj 2020'!E44</f>
        <v>57066</v>
      </c>
      <c r="G35" s="41">
        <f>+'svibanj 2020'!E18+'svibanj 2020'!E44</f>
        <v>82520</v>
      </c>
      <c r="H35" s="41">
        <f>+'lipanj 2020'!E18+'lipanj 2020'!E44</f>
        <v>160863</v>
      </c>
      <c r="I35" s="41">
        <f>+'srpanj 2020'!E18+'srpanj 2020'!E44</f>
        <v>133812</v>
      </c>
      <c r="J35" s="41">
        <f>+'kolovoz 2020'!E18+'kolovoz 2020'!E44</f>
        <v>213098</v>
      </c>
      <c r="K35" s="41">
        <f>+'rujan 2020'!E18+'rujan 2020'!E44</f>
        <v>131854</v>
      </c>
      <c r="L35" s="41">
        <f>+'listopad 2020'!E18+'listopad 2020'!E44</f>
        <v>213251</v>
      </c>
      <c r="M35" s="41">
        <f>+'studeni 2020'!E18+'studeni 2020'!E44</f>
        <v>247328</v>
      </c>
      <c r="N35" s="41">
        <f>+'prosinac 2020'!E18+'prosinac 2020'!E44</f>
        <v>73194</v>
      </c>
      <c r="O35" s="41">
        <f t="shared" si="5"/>
        <v>3193725</v>
      </c>
      <c r="P35" s="41">
        <f>+(O35/O41)*100</f>
        <v>1.6601972679556404E-2</v>
      </c>
      <c r="Q35" s="49"/>
    </row>
    <row r="36" spans="1:17" ht="12.9" customHeight="1" x14ac:dyDescent="0.2">
      <c r="B36" s="50" t="s">
        <v>41</v>
      </c>
      <c r="C36" s="41">
        <f>+'siječanj 2020'!$E$19+'siječanj 2020'!$E$45</f>
        <v>18231</v>
      </c>
      <c r="D36" s="41">
        <f>+'veljača 2020'!E19+'veljača 2020'!E45</f>
        <v>19018</v>
      </c>
      <c r="E36" s="41">
        <f>+'ožujak 2020'!E19+'ožujak 2020'!E45</f>
        <v>8971</v>
      </c>
      <c r="F36" s="41">
        <f>+'travanj 2020'!E19+'travanj 2020'!E45</f>
        <v>601</v>
      </c>
      <c r="G36" s="41">
        <f>+'svibanj 2020'!E19+'svibanj 2020'!E45</f>
        <v>4525</v>
      </c>
      <c r="H36" s="41">
        <f>+'lipanj 2020'!E19+'lipanj 2020'!E45</f>
        <v>14499</v>
      </c>
      <c r="I36" s="41">
        <f>+'srpanj 2020'!E19+'srpanj 2020'!E45</f>
        <v>19780</v>
      </c>
      <c r="J36" s="41">
        <f>+'kolovoz 2020'!E19+'kolovoz 2020'!E45</f>
        <v>19978</v>
      </c>
      <c r="K36" s="41">
        <f>+'rujan 2020'!E19+'rujan 2020'!E45</f>
        <v>36111</v>
      </c>
      <c r="L36" s="41">
        <f>+'listopad 2020'!E19+'listopad 2020'!E45</f>
        <v>5702</v>
      </c>
      <c r="M36" s="41">
        <f>+'studeni 2020'!E19+'studeni 2020'!E45</f>
        <v>3484</v>
      </c>
      <c r="N36" s="41">
        <f>+'prosinac 2020'!E19+'prosinac 2020'!E45</f>
        <v>2852</v>
      </c>
      <c r="O36" s="41">
        <f t="shared" si="5"/>
        <v>153752</v>
      </c>
      <c r="P36" s="41">
        <f>+(O36/O41)*100</f>
        <v>7.9925056272132271E-4</v>
      </c>
      <c r="Q36" s="50"/>
    </row>
    <row r="37" spans="1:17" ht="12.9" customHeight="1" x14ac:dyDescent="0.2">
      <c r="A37" s="44"/>
      <c r="B37" s="50" t="s">
        <v>43</v>
      </c>
      <c r="C37" s="41">
        <f>+'siječanj 2020'!$E$20+'siječanj 2020'!$E$46</f>
        <v>13610</v>
      </c>
      <c r="D37" s="41">
        <f>+'veljača 2020'!E20+'veljača 2020'!E46</f>
        <v>12571</v>
      </c>
      <c r="E37" s="41">
        <f>+'ožujak 2020'!E20+'ožujak 2020'!E46</f>
        <v>5038</v>
      </c>
      <c r="F37" s="41">
        <f>+'travanj 2020'!E20+'travanj 2020'!E46</f>
        <v>935</v>
      </c>
      <c r="G37" s="41">
        <f>+'svibanj 2020'!E20+'svibanj 2020'!E46</f>
        <v>833</v>
      </c>
      <c r="H37" s="41">
        <f>+'lipanj 2020'!E20+'lipanj 2020'!E46</f>
        <v>3117</v>
      </c>
      <c r="I37" s="41">
        <f>+'srpanj 2020'!E20+'srpanj 2020'!E46</f>
        <v>5210</v>
      </c>
      <c r="J37" s="41">
        <f>+'kolovoz 2020'!E20+'kolovoz 2020'!E46</f>
        <v>9623</v>
      </c>
      <c r="K37" s="41">
        <f>+'rujan 2020'!E20+'rujan 2020'!E46</f>
        <v>42371</v>
      </c>
      <c r="L37" s="41">
        <f>+'listopad 2020'!E20+'listopad 2020'!E46</f>
        <v>4415</v>
      </c>
      <c r="M37" s="41">
        <f>+'studeni 2020'!E20+'studeni 2020'!E46</f>
        <v>8094</v>
      </c>
      <c r="N37" s="41">
        <f>+'prosinac 2020'!E20+'prosinac 2020'!E46</f>
        <v>3160</v>
      </c>
      <c r="O37" s="41">
        <f t="shared" si="5"/>
        <v>108977</v>
      </c>
      <c r="P37" s="41">
        <f>+(O37/O41)*100</f>
        <v>5.6649623142256079E-4</v>
      </c>
      <c r="Q37" s="50"/>
    </row>
    <row r="38" spans="1:17" ht="12.9" customHeight="1" x14ac:dyDescent="0.2">
      <c r="B38" s="49" t="s">
        <v>29</v>
      </c>
      <c r="C38" s="41">
        <f>+'siječanj 2020'!$E$21+'siječanj 2020'!$E$47</f>
        <v>19292295</v>
      </c>
      <c r="D38" s="41">
        <f>+'veljača 2020'!E21+'veljača 2020'!E47</f>
        <v>18552540</v>
      </c>
      <c r="E38" s="41">
        <f>+'ožujak 2020'!E21+'ožujak 2020'!E47</f>
        <v>10916693</v>
      </c>
      <c r="F38" s="41">
        <f>+'travanj 2020'!E21+'travanj 2020'!E47</f>
        <v>2126367</v>
      </c>
      <c r="G38" s="41">
        <f>+'svibanj 2020'!E21+'svibanj 2020'!E47</f>
        <v>6192687</v>
      </c>
      <c r="H38" s="41">
        <f>+'lipanj 2020'!E21+'lipanj 2020'!E47</f>
        <v>15652628</v>
      </c>
      <c r="I38" s="41">
        <f>+'srpanj 2020'!E21+'srpanj 2020'!E47</f>
        <v>18503979</v>
      </c>
      <c r="J38" s="41">
        <f>+'kolovoz 2020'!E21+'kolovoz 2020'!E47</f>
        <v>17263392</v>
      </c>
      <c r="K38" s="41">
        <f>+'rujan 2020'!E21+'rujan 2020'!E47</f>
        <v>16753171</v>
      </c>
      <c r="L38" s="41">
        <f>+'listopad 2020'!E21+'listopad 2020'!E47</f>
        <v>16337621</v>
      </c>
      <c r="M38" s="41">
        <f>+'studeni 2020'!E21+'studeni 2020'!E47</f>
        <v>12585236</v>
      </c>
      <c r="N38" s="41">
        <f>+'prosinac 2020'!E21+'prosinac 2020'!E47</f>
        <v>8162538</v>
      </c>
      <c r="O38" s="41">
        <f t="shared" si="5"/>
        <v>162339147</v>
      </c>
      <c r="P38" s="41">
        <f>+(O38/O41)*100</f>
        <v>0.84388921504402892</v>
      </c>
      <c r="Q38" s="49"/>
    </row>
    <row r="39" spans="1:17" ht="12.9" customHeight="1" x14ac:dyDescent="0.2">
      <c r="B39" s="49" t="s">
        <v>30</v>
      </c>
      <c r="C39" s="41">
        <f>+'siječanj 2020'!$E$22+'siječanj 2020'!$E$48+'siječanj 2020'!$E$71</f>
        <v>1341370496</v>
      </c>
      <c r="D39" s="41">
        <f>+'veljača 2020'!E22+'veljača 2020'!E48</f>
        <v>1370719424</v>
      </c>
      <c r="E39" s="41">
        <f>+'ožujak 2020'!E22+'ožujak 2020'!E48</f>
        <v>963097505</v>
      </c>
      <c r="F39" s="41">
        <f>+'travanj 2020'!E22+'travanj 2020'!E48</f>
        <v>484609586</v>
      </c>
      <c r="G39" s="41">
        <f>+'svibanj 2020'!E22+'svibanj 2020'!E48</f>
        <v>910505268</v>
      </c>
      <c r="H39" s="41">
        <f>+'lipanj 2020'!E22+'lipanj 2020'!E48</f>
        <v>1537188421</v>
      </c>
      <c r="I39" s="41">
        <f>+'srpanj 2020'!E22+'srpanj 2020'!E48</f>
        <v>2578262961</v>
      </c>
      <c r="J39" s="41">
        <f>+'kolovoz 2020'!E22+'kolovoz 2020'!E48+'kolovoz 2020'!E71</f>
        <v>2638751059</v>
      </c>
      <c r="K39" s="41">
        <f>+'rujan 2020'!E22+'rujan 2020'!E48</f>
        <v>1449515937</v>
      </c>
      <c r="L39" s="41">
        <f>+'listopad 2020'!E22+'listopad 2020'!E48</f>
        <v>1333019132</v>
      </c>
      <c r="M39" s="41">
        <f>+'studeni 2020'!E22+'studeni 2020'!E48</f>
        <v>1084039540</v>
      </c>
      <c r="N39" s="41">
        <f>+'prosinac 2020'!E22+'prosinac 2020'!E48</f>
        <v>1121007962</v>
      </c>
      <c r="O39" s="41">
        <f t="shared" si="5"/>
        <v>16812087291</v>
      </c>
      <c r="P39" s="41">
        <f>+(O39/O41)*100</f>
        <v>87.394441879466584</v>
      </c>
      <c r="Q39" s="49"/>
    </row>
    <row r="40" spans="1:17" ht="12.9" customHeight="1" x14ac:dyDescent="0.2">
      <c r="B40" s="49" t="s">
        <v>31</v>
      </c>
      <c r="C40" s="41">
        <f>+'siječanj 2020'!$E$23+'siječanj 2020'!$E$49</f>
        <v>1398782</v>
      </c>
      <c r="D40" s="41">
        <f>+'veljača 2020'!E23+'veljača 2020'!E49</f>
        <v>987442</v>
      </c>
      <c r="E40" s="41">
        <f>+'ožujak 2020'!E23+'ožujak 2020'!E49</f>
        <v>836149</v>
      </c>
      <c r="F40" s="41">
        <f>+'travanj 2020'!E23+'travanj 2020'!E49</f>
        <v>286106</v>
      </c>
      <c r="G40" s="41">
        <f>+'svibanj 2020'!E23+'svibanj 2020'!E49</f>
        <v>481499</v>
      </c>
      <c r="H40" s="41">
        <f>+'lipanj 2020'!E23+'lipanj 2020'!E49</f>
        <v>2149300</v>
      </c>
      <c r="I40" s="41">
        <f>+'srpanj 2020'!E23+'srpanj 2020'!E49</f>
        <v>16088165</v>
      </c>
      <c r="J40" s="41">
        <f>+'kolovoz 2020'!E23+'kolovoz 2020'!E49</f>
        <v>21986111</v>
      </c>
      <c r="K40" s="41">
        <f>+'rujan 2020'!E23+'rujan 2020'!E49</f>
        <v>7993893</v>
      </c>
      <c r="L40" s="41">
        <f>+'listopad 2020'!E23+'listopad 2020'!E49</f>
        <v>2332577</v>
      </c>
      <c r="M40" s="41">
        <f>+'studeni 2020'!E23+'studeni 2020'!E49</f>
        <v>1474821</v>
      </c>
      <c r="N40" s="41">
        <f>+'prosinac 2020'!E23+'prosinac 2020'!E49</f>
        <v>851831</v>
      </c>
      <c r="O40" s="41">
        <f t="shared" si="5"/>
        <v>56866676</v>
      </c>
      <c r="P40" s="41">
        <f>+(O40/O41)*100</f>
        <v>0.29561061184954429</v>
      </c>
      <c r="Q40" s="49"/>
    </row>
    <row r="41" spans="1:17" ht="12.9" customHeight="1" x14ac:dyDescent="0.2">
      <c r="B41" s="42" t="s">
        <v>33</v>
      </c>
      <c r="C41" s="43">
        <f t="shared" ref="C41" si="6">SUM(C23:C40)</f>
        <v>1603500056</v>
      </c>
      <c r="D41" s="43">
        <f t="shared" ref="D41:N41" si="7">SUM(D23:D40)</f>
        <v>1622697654</v>
      </c>
      <c r="E41" s="43">
        <f t="shared" si="7"/>
        <v>1112749041</v>
      </c>
      <c r="F41" s="43">
        <f t="shared" si="7"/>
        <v>564892936</v>
      </c>
      <c r="G41" s="43">
        <f t="shared" si="7"/>
        <v>1040364430</v>
      </c>
      <c r="H41" s="43">
        <f t="shared" si="7"/>
        <v>1748299135</v>
      </c>
      <c r="I41" s="43">
        <f t="shared" si="7"/>
        <v>2898842548</v>
      </c>
      <c r="J41" s="43">
        <f t="shared" si="7"/>
        <v>2934644274</v>
      </c>
      <c r="K41" s="43">
        <f t="shared" si="7"/>
        <v>1659454210</v>
      </c>
      <c r="L41" s="43">
        <f t="shared" si="7"/>
        <v>1528582738</v>
      </c>
      <c r="M41" s="43">
        <f t="shared" si="7"/>
        <v>1251596726</v>
      </c>
      <c r="N41" s="43">
        <f t="shared" si="7"/>
        <v>1271397428</v>
      </c>
      <c r="O41" s="43">
        <f t="shared" ref="O41:P41" si="8">SUM(O23:O40)</f>
        <v>19237021176</v>
      </c>
      <c r="P41" s="43">
        <f t="shared" si="8"/>
        <v>99.999999999999986</v>
      </c>
    </row>
    <row r="42" spans="1:17" ht="12.9" customHeight="1" x14ac:dyDescent="0.2"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1:17" ht="12.9" customHeight="1" x14ac:dyDescent="0.2"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1:17" ht="12.9" customHeight="1" x14ac:dyDescent="0.25">
      <c r="B44" s="39" t="s">
        <v>120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</row>
    <row r="45" spans="1:17" ht="12.9" customHeight="1" x14ac:dyDescent="0.2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  <row r="46" spans="1:17" ht="12.9" customHeight="1" x14ac:dyDescent="0.2">
      <c r="B46" s="47" t="s">
        <v>56</v>
      </c>
      <c r="C46" s="40" t="s">
        <v>44</v>
      </c>
      <c r="D46" s="40" t="s">
        <v>45</v>
      </c>
      <c r="E46" s="40" t="s">
        <v>46</v>
      </c>
      <c r="F46" s="40" t="s">
        <v>47</v>
      </c>
      <c r="G46" s="40" t="s">
        <v>48</v>
      </c>
      <c r="H46" s="40" t="s">
        <v>49</v>
      </c>
      <c r="I46" s="40" t="s">
        <v>50</v>
      </c>
      <c r="J46" s="40" t="s">
        <v>51</v>
      </c>
      <c r="K46" s="40" t="s">
        <v>52</v>
      </c>
      <c r="L46" s="40" t="s">
        <v>53</v>
      </c>
      <c r="M46" s="40" t="s">
        <v>54</v>
      </c>
      <c r="N46" s="40" t="s">
        <v>69</v>
      </c>
      <c r="O46" s="48" t="s">
        <v>32</v>
      </c>
      <c r="P46" s="40" t="s">
        <v>55</v>
      </c>
    </row>
    <row r="47" spans="1:17" ht="12.9" customHeight="1" x14ac:dyDescent="0.2">
      <c r="B47" s="49" t="s">
        <v>17</v>
      </c>
      <c r="C47" s="41">
        <f>C23/$O$1</f>
        <v>675923.94983077841</v>
      </c>
      <c r="D47" s="41">
        <f t="shared" ref="D47:O47" si="9">D23/$O$1</f>
        <v>661117.39332404267</v>
      </c>
      <c r="E47" s="41">
        <f t="shared" si="9"/>
        <v>315128.40931714111</v>
      </c>
      <c r="F47" s="41">
        <f t="shared" si="9"/>
        <v>214176.52133519144</v>
      </c>
      <c r="G47" s="41">
        <f t="shared" si="9"/>
        <v>402262.65843785251</v>
      </c>
      <c r="H47" s="41">
        <f t="shared" si="9"/>
        <v>1028757.1836220054</v>
      </c>
      <c r="I47" s="41">
        <f t="shared" si="9"/>
        <v>689080.23093768663</v>
      </c>
      <c r="J47" s="41">
        <f t="shared" si="9"/>
        <v>479866.74630035169</v>
      </c>
      <c r="K47" s="41">
        <f t="shared" si="9"/>
        <v>436200.0132722808</v>
      </c>
      <c r="L47" s="41">
        <f t="shared" si="9"/>
        <v>411623.46539252769</v>
      </c>
      <c r="M47" s="41">
        <f t="shared" si="9"/>
        <v>656426.96927466977</v>
      </c>
      <c r="N47" s="41">
        <f t="shared" si="9"/>
        <v>701561.35111818963</v>
      </c>
      <c r="O47" s="41">
        <f t="shared" si="9"/>
        <v>6672124.8921627179</v>
      </c>
      <c r="P47" s="41">
        <f>+(O47/O65)*100</f>
        <v>0.26132489297624717</v>
      </c>
    </row>
    <row r="48" spans="1:17" ht="12.9" customHeight="1" x14ac:dyDescent="0.2">
      <c r="B48" s="49" t="s">
        <v>18</v>
      </c>
      <c r="C48" s="41">
        <f t="shared" ref="C48:O48" si="10">C24/$O$1</f>
        <v>680237.30838144536</v>
      </c>
      <c r="D48" s="41">
        <f t="shared" si="10"/>
        <v>604997.41190523584</v>
      </c>
      <c r="E48" s="41">
        <f t="shared" si="10"/>
        <v>278973.91996814648</v>
      </c>
      <c r="F48" s="41">
        <f t="shared" si="10"/>
        <v>158981.21972260933</v>
      </c>
      <c r="G48" s="41">
        <f t="shared" si="10"/>
        <v>337453.44747494854</v>
      </c>
      <c r="H48" s="41">
        <f t="shared" si="10"/>
        <v>488080.96091313288</v>
      </c>
      <c r="I48" s="41">
        <f t="shared" si="10"/>
        <v>534668.65750879282</v>
      </c>
      <c r="J48" s="41">
        <f t="shared" si="10"/>
        <v>551075.32019377523</v>
      </c>
      <c r="K48" s="41">
        <f t="shared" si="10"/>
        <v>472831.37567190919</v>
      </c>
      <c r="L48" s="41">
        <f t="shared" si="10"/>
        <v>617065.76415156946</v>
      </c>
      <c r="M48" s="41">
        <f t="shared" si="10"/>
        <v>465263.52113610721</v>
      </c>
      <c r="N48" s="41">
        <f t="shared" si="10"/>
        <v>610767.93416948698</v>
      </c>
      <c r="O48" s="41">
        <f t="shared" si="10"/>
        <v>5800396.8411971591</v>
      </c>
      <c r="P48" s="41">
        <f>+(O48/O65)*100</f>
        <v>0.22718221080155451</v>
      </c>
    </row>
    <row r="49" spans="2:16" ht="12.9" customHeight="1" x14ac:dyDescent="0.2">
      <c r="B49" s="49" t="s">
        <v>19</v>
      </c>
      <c r="C49" s="41">
        <f t="shared" ref="C49:O49" si="11">C25/$O$1</f>
        <v>188395.24852345875</v>
      </c>
      <c r="D49" s="41">
        <f t="shared" si="11"/>
        <v>145404.20731302674</v>
      </c>
      <c r="E49" s="41">
        <f t="shared" si="11"/>
        <v>139826.26584378525</v>
      </c>
      <c r="F49" s="41">
        <f t="shared" si="11"/>
        <v>52268.365518614373</v>
      </c>
      <c r="G49" s="41">
        <f t="shared" si="11"/>
        <v>86607.472294113744</v>
      </c>
      <c r="H49" s="41">
        <f t="shared" si="11"/>
        <v>435476.54124361271</v>
      </c>
      <c r="I49" s="41">
        <f t="shared" si="11"/>
        <v>1201881.876700511</v>
      </c>
      <c r="J49" s="41">
        <f t="shared" si="11"/>
        <v>1095210.6974583582</v>
      </c>
      <c r="K49" s="41">
        <f t="shared" si="11"/>
        <v>598008.36153693008</v>
      </c>
      <c r="L49" s="41">
        <f t="shared" si="11"/>
        <v>328467.84789966152</v>
      </c>
      <c r="M49" s="41">
        <f t="shared" si="11"/>
        <v>224172.80509655582</v>
      </c>
      <c r="N49" s="41">
        <f t="shared" si="11"/>
        <v>217946.37998540048</v>
      </c>
      <c r="O49" s="41">
        <f t="shared" si="11"/>
        <v>4713666.0694140289</v>
      </c>
      <c r="P49" s="41">
        <f>+(O49/O65)*100</f>
        <v>0.18461858868413819</v>
      </c>
    </row>
    <row r="50" spans="2:16" ht="12.9" customHeight="1" x14ac:dyDescent="0.2">
      <c r="B50" s="49" t="s">
        <v>20</v>
      </c>
      <c r="C50" s="41">
        <f t="shared" ref="C50:O50" si="12">C26/$O$1</f>
        <v>482555.97584444884</v>
      </c>
      <c r="D50" s="41">
        <f t="shared" si="12"/>
        <v>610084.01353772648</v>
      </c>
      <c r="E50" s="41">
        <f t="shared" si="12"/>
        <v>218403.34461477204</v>
      </c>
      <c r="F50" s="41">
        <f t="shared" si="12"/>
        <v>48813.458092773239</v>
      </c>
      <c r="G50" s="41">
        <f t="shared" si="12"/>
        <v>756347.33558962098</v>
      </c>
      <c r="H50" s="41">
        <f t="shared" si="12"/>
        <v>968938.48297829973</v>
      </c>
      <c r="I50" s="41">
        <f t="shared" si="12"/>
        <v>1086508.3283562281</v>
      </c>
      <c r="J50" s="41">
        <f t="shared" si="12"/>
        <v>876313.49127347535</v>
      </c>
      <c r="K50" s="41">
        <f t="shared" si="12"/>
        <v>890553.85227951419</v>
      </c>
      <c r="L50" s="41">
        <f t="shared" si="12"/>
        <v>879430.75187470962</v>
      </c>
      <c r="M50" s="41">
        <f t="shared" si="12"/>
        <v>476936.49213617359</v>
      </c>
      <c r="N50" s="41">
        <f t="shared" si="12"/>
        <v>821831.84020173864</v>
      </c>
      <c r="O50" s="41">
        <f t="shared" si="12"/>
        <v>8116717.3667794811</v>
      </c>
      <c r="P50" s="41">
        <f>+(O50/O65)*100</f>
        <v>0.31790476519460897</v>
      </c>
    </row>
    <row r="51" spans="2:16" ht="12.9" customHeight="1" x14ac:dyDescent="0.2">
      <c r="B51" s="49" t="s">
        <v>21</v>
      </c>
      <c r="C51" s="41">
        <f t="shared" ref="C51:O51" si="13">C27/$O$1</f>
        <v>951629.03975048102</v>
      </c>
      <c r="D51" s="41">
        <f t="shared" si="13"/>
        <v>691436.59167827992</v>
      </c>
      <c r="E51" s="41">
        <f t="shared" si="13"/>
        <v>304003.98168425245</v>
      </c>
      <c r="F51" s="41">
        <f t="shared" si="13"/>
        <v>29717.698586502087</v>
      </c>
      <c r="G51" s="41">
        <f t="shared" si="13"/>
        <v>183324.83907359478</v>
      </c>
      <c r="H51" s="41">
        <f t="shared" si="13"/>
        <v>444205.3221846174</v>
      </c>
      <c r="I51" s="41">
        <f t="shared" si="13"/>
        <v>988243.94452186604</v>
      </c>
      <c r="J51" s="41">
        <f t="shared" si="13"/>
        <v>1177751.1447342224</v>
      </c>
      <c r="K51" s="41">
        <f t="shared" si="13"/>
        <v>202596.05813259009</v>
      </c>
      <c r="L51" s="41">
        <f t="shared" si="13"/>
        <v>218714.44687769591</v>
      </c>
      <c r="M51" s="41">
        <f t="shared" si="13"/>
        <v>204839.33904041408</v>
      </c>
      <c r="N51" s="41">
        <f t="shared" si="13"/>
        <v>119184.15289667528</v>
      </c>
      <c r="O51" s="41">
        <f t="shared" si="13"/>
        <v>5515646.5591611918</v>
      </c>
      <c r="P51" s="41">
        <f>+(O51/O65)*100</f>
        <v>0.21602949136349178</v>
      </c>
    </row>
    <row r="52" spans="2:16" ht="12.9" customHeight="1" x14ac:dyDescent="0.2">
      <c r="B52" s="49" t="s">
        <v>22</v>
      </c>
      <c r="C52" s="41">
        <f t="shared" ref="C52:O52" si="14">C28/$O$1</f>
        <v>34178.512177317672</v>
      </c>
      <c r="D52" s="41">
        <f t="shared" si="14"/>
        <v>43297.100006636138</v>
      </c>
      <c r="E52" s="41">
        <f t="shared" si="14"/>
        <v>27890.636405866346</v>
      </c>
      <c r="F52" s="41">
        <f t="shared" si="14"/>
        <v>3356.9579932311367</v>
      </c>
      <c r="G52" s="41">
        <f t="shared" si="14"/>
        <v>3714.24779348331</v>
      </c>
      <c r="H52" s="41">
        <f t="shared" si="14"/>
        <v>5257.5486097285811</v>
      </c>
      <c r="I52" s="41">
        <f t="shared" si="14"/>
        <v>13431.9463799854</v>
      </c>
      <c r="J52" s="41">
        <f t="shared" si="14"/>
        <v>11002.720817572499</v>
      </c>
      <c r="K52" s="41">
        <f t="shared" si="14"/>
        <v>6125.4230539518212</v>
      </c>
      <c r="L52" s="41">
        <f t="shared" si="14"/>
        <v>9905.5013604087853</v>
      </c>
      <c r="M52" s="41">
        <f t="shared" si="14"/>
        <v>2681.7970668259341</v>
      </c>
      <c r="N52" s="41">
        <f t="shared" si="14"/>
        <v>3474.550401486495</v>
      </c>
      <c r="O52" s="41">
        <f t="shared" si="14"/>
        <v>164316.94206649411</v>
      </c>
      <c r="P52" s="41">
        <f>+(O52/O65)*100</f>
        <v>6.4357469312586674E-3</v>
      </c>
    </row>
    <row r="53" spans="2:16" ht="12.9" customHeight="1" x14ac:dyDescent="0.2">
      <c r="B53" s="49" t="s">
        <v>23</v>
      </c>
      <c r="C53" s="41">
        <f t="shared" ref="C53:O53" si="15">C29/$O$1</f>
        <v>126564.20465857057</v>
      </c>
      <c r="D53" s="41">
        <f t="shared" si="15"/>
        <v>107510.25283695002</v>
      </c>
      <c r="E53" s="41">
        <f t="shared" si="15"/>
        <v>38827.128542039951</v>
      </c>
      <c r="F53" s="41">
        <f t="shared" si="15"/>
        <v>12945.119118720551</v>
      </c>
      <c r="G53" s="41">
        <f t="shared" si="15"/>
        <v>36055.478133917313</v>
      </c>
      <c r="H53" s="41">
        <f t="shared" si="15"/>
        <v>81785.51994160196</v>
      </c>
      <c r="I53" s="41">
        <f t="shared" si="15"/>
        <v>607917.57913597452</v>
      </c>
      <c r="J53" s="41">
        <f t="shared" si="15"/>
        <v>167792.2888048311</v>
      </c>
      <c r="K53" s="41">
        <f t="shared" si="15"/>
        <v>104922.0253500564</v>
      </c>
      <c r="L53" s="41">
        <f t="shared" si="15"/>
        <v>86217.00179175791</v>
      </c>
      <c r="M53" s="41">
        <f t="shared" si="15"/>
        <v>77958.855929391459</v>
      </c>
      <c r="N53" s="41">
        <f t="shared" si="15"/>
        <v>112933.17406596323</v>
      </c>
      <c r="O53" s="41">
        <f t="shared" si="15"/>
        <v>1561428.6283097749</v>
      </c>
      <c r="P53" s="41">
        <f>+(O53/O65)*100</f>
        <v>6.1155954928601056E-2</v>
      </c>
    </row>
    <row r="54" spans="2:16" ht="12.9" customHeight="1" x14ac:dyDescent="0.2">
      <c r="B54" s="50" t="s">
        <v>39</v>
      </c>
      <c r="C54" s="41">
        <f t="shared" ref="C54:O54" si="16">C30/$O$1</f>
        <v>3462.8707943460081</v>
      </c>
      <c r="D54" s="41">
        <f t="shared" si="16"/>
        <v>3427.3010816908882</v>
      </c>
      <c r="E54" s="41">
        <f t="shared" si="16"/>
        <v>1751.0120114141614</v>
      </c>
      <c r="F54" s="41">
        <f t="shared" si="16"/>
        <v>678.74444223239755</v>
      </c>
      <c r="G54" s="41">
        <f t="shared" si="16"/>
        <v>521.6006370694804</v>
      </c>
      <c r="H54" s="41">
        <f t="shared" si="16"/>
        <v>327.95805959254096</v>
      </c>
      <c r="I54" s="41">
        <f t="shared" si="16"/>
        <v>1392.3949830778417</v>
      </c>
      <c r="J54" s="41">
        <f t="shared" si="16"/>
        <v>1362.1341827593071</v>
      </c>
      <c r="K54" s="41">
        <f t="shared" si="16"/>
        <v>2578.8041674961842</v>
      </c>
      <c r="L54" s="41">
        <f t="shared" si="16"/>
        <v>2444.0905169553384</v>
      </c>
      <c r="M54" s="41">
        <f t="shared" si="16"/>
        <v>331.54157541973586</v>
      </c>
      <c r="N54" s="41">
        <f t="shared" si="16"/>
        <v>1300.418076846506</v>
      </c>
      <c r="O54" s="41">
        <f t="shared" si="16"/>
        <v>19578.870528900392</v>
      </c>
      <c r="P54" s="41">
        <f>+(O54/O65)*100</f>
        <v>7.6683909972528072E-4</v>
      </c>
    </row>
    <row r="55" spans="2:16" ht="12.9" customHeight="1" x14ac:dyDescent="0.2">
      <c r="B55" s="49" t="s">
        <v>24</v>
      </c>
      <c r="C55" s="41">
        <f t="shared" ref="C55:O55" si="17">C31/$O$1</f>
        <v>289105.1828256686</v>
      </c>
      <c r="D55" s="41">
        <f t="shared" si="17"/>
        <v>209971.59731899927</v>
      </c>
      <c r="E55" s="41">
        <f t="shared" si="17"/>
        <v>111337.44774039419</v>
      </c>
      <c r="F55" s="41">
        <f t="shared" si="17"/>
        <v>93545.424381179895</v>
      </c>
      <c r="G55" s="41">
        <f t="shared" si="17"/>
        <v>288543.49990045786</v>
      </c>
      <c r="H55" s="41">
        <f t="shared" si="17"/>
        <v>400425.90749220253</v>
      </c>
      <c r="I55" s="41">
        <f t="shared" si="17"/>
        <v>1377009.2242351847</v>
      </c>
      <c r="J55" s="41">
        <f t="shared" si="17"/>
        <v>834120.11414161522</v>
      </c>
      <c r="K55" s="41">
        <f t="shared" si="17"/>
        <v>360725.46287079435</v>
      </c>
      <c r="L55" s="41">
        <f t="shared" si="17"/>
        <v>585597.98261331208</v>
      </c>
      <c r="M55" s="41">
        <f t="shared" si="17"/>
        <v>437364.92136173596</v>
      </c>
      <c r="N55" s="41">
        <f t="shared" si="17"/>
        <v>442301.67894352641</v>
      </c>
      <c r="O55" s="41">
        <f t="shared" si="17"/>
        <v>5430048.4438250707</v>
      </c>
      <c r="P55" s="41">
        <f>+(O55/O65)*100</f>
        <v>0.21267689849529542</v>
      </c>
    </row>
    <row r="56" spans="2:16" ht="12.9" customHeight="1" x14ac:dyDescent="0.2">
      <c r="B56" s="49" t="s">
        <v>25</v>
      </c>
      <c r="C56" s="41">
        <f t="shared" ref="C56:O56" si="18">C32/$O$1</f>
        <v>8197241.4891499104</v>
      </c>
      <c r="D56" s="41">
        <f t="shared" si="18"/>
        <v>7002897.3389076907</v>
      </c>
      <c r="E56" s="41">
        <f t="shared" si="18"/>
        <v>4359281.4387152428</v>
      </c>
      <c r="F56" s="41">
        <f t="shared" si="18"/>
        <v>1986517.2207843917</v>
      </c>
      <c r="G56" s="41">
        <f t="shared" si="18"/>
        <v>4010034.5079301875</v>
      </c>
      <c r="H56" s="41">
        <f t="shared" si="18"/>
        <v>8568551.9941601958</v>
      </c>
      <c r="I56" s="41">
        <f t="shared" si="18"/>
        <v>15078867.476275798</v>
      </c>
      <c r="J56" s="41">
        <f t="shared" si="18"/>
        <v>12915580.197756983</v>
      </c>
      <c r="K56" s="41">
        <f t="shared" si="18"/>
        <v>6529113.8098082151</v>
      </c>
      <c r="L56" s="41">
        <f t="shared" si="18"/>
        <v>6420213.1528303139</v>
      </c>
      <c r="M56" s="41">
        <f t="shared" si="18"/>
        <v>5122069.015860375</v>
      </c>
      <c r="N56" s="41">
        <f t="shared" si="18"/>
        <v>4595004.3134912737</v>
      </c>
      <c r="O56" s="41">
        <f t="shared" si="18"/>
        <v>84785371.95567058</v>
      </c>
      <c r="P56" s="41">
        <f>+(O56/O65)*100</f>
        <v>3.3207604189622799</v>
      </c>
    </row>
    <row r="57" spans="2:16" ht="12.9" customHeight="1" x14ac:dyDescent="0.2">
      <c r="B57" s="49" t="s">
        <v>26</v>
      </c>
      <c r="C57" s="41">
        <f t="shared" ref="C57:O57" si="19">C33/$O$1</f>
        <v>1667935.6294379188</v>
      </c>
      <c r="D57" s="41">
        <f t="shared" si="19"/>
        <v>2516178.7776229344</v>
      </c>
      <c r="E57" s="41">
        <f t="shared" si="19"/>
        <v>787493.66248589812</v>
      </c>
      <c r="F57" s="41">
        <f t="shared" si="19"/>
        <v>1052408.9189727255</v>
      </c>
      <c r="G57" s="41">
        <f t="shared" si="19"/>
        <v>640410.5116464264</v>
      </c>
      <c r="H57" s="41">
        <f t="shared" si="19"/>
        <v>1705659.4332736079</v>
      </c>
      <c r="I57" s="41">
        <f t="shared" si="19"/>
        <v>2438740.0623797197</v>
      </c>
      <c r="J57" s="41">
        <f t="shared" si="19"/>
        <v>3560980.821554184</v>
      </c>
      <c r="K57" s="41">
        <f t="shared" si="19"/>
        <v>1960668.9229544096</v>
      </c>
      <c r="L57" s="41">
        <f t="shared" si="19"/>
        <v>1340719.2248987989</v>
      </c>
      <c r="M57" s="41">
        <f t="shared" si="19"/>
        <v>1837524.5869002587</v>
      </c>
      <c r="N57" s="41">
        <f t="shared" si="19"/>
        <v>1650951.7552591411</v>
      </c>
      <c r="O57" s="41">
        <f t="shared" si="19"/>
        <v>21159672.307386022</v>
      </c>
      <c r="P57" s="41">
        <f>+(O57/O65)*100</f>
        <v>0.82875383637307076</v>
      </c>
    </row>
    <row r="58" spans="2:16" ht="12.9" customHeight="1" x14ac:dyDescent="0.2">
      <c r="B58" s="49" t="s">
        <v>27</v>
      </c>
      <c r="C58" s="41">
        <f t="shared" ref="C58:O58" si="20">C34/$O$1</f>
        <v>18660352.909947574</v>
      </c>
      <c r="D58" s="41">
        <f t="shared" si="20"/>
        <v>18152060.521600638</v>
      </c>
      <c r="E58" s="41">
        <f t="shared" si="20"/>
        <v>11647775.56573097</v>
      </c>
      <c r="F58" s="41">
        <f t="shared" si="20"/>
        <v>6674054.0181830246</v>
      </c>
      <c r="G58" s="41">
        <f t="shared" si="20"/>
        <v>9592516.9553387742</v>
      </c>
      <c r="H58" s="41">
        <f t="shared" si="20"/>
        <v>11505329.882540314</v>
      </c>
      <c r="I58" s="41">
        <f t="shared" si="20"/>
        <v>13918238.237441104</v>
      </c>
      <c r="J58" s="41">
        <f t="shared" si="20"/>
        <v>12359206.848496914</v>
      </c>
      <c r="K58" s="41">
        <f t="shared" si="20"/>
        <v>12986856.858451124</v>
      </c>
      <c r="L58" s="41">
        <f t="shared" si="20"/>
        <v>12547744.641316609</v>
      </c>
      <c r="M58" s="41">
        <f t="shared" si="20"/>
        <v>10832637.467648815</v>
      </c>
      <c r="N58" s="41">
        <f t="shared" si="20"/>
        <v>9475929.9223571569</v>
      </c>
      <c r="O58" s="41">
        <f t="shared" si="20"/>
        <v>148352703.82905301</v>
      </c>
      <c r="P58" s="41">
        <f>+(O58/O65)*100</f>
        <v>5.810480930355868</v>
      </c>
    </row>
    <row r="59" spans="2:16" ht="12.9" customHeight="1" x14ac:dyDescent="0.2">
      <c r="B59" s="49" t="s">
        <v>28</v>
      </c>
      <c r="C59" s="41">
        <f t="shared" ref="C59:O59" si="21">C35/$O$1</f>
        <v>82585.174862300075</v>
      </c>
      <c r="D59" s="41">
        <f t="shared" si="21"/>
        <v>97281.969606476865</v>
      </c>
      <c r="E59" s="41">
        <f t="shared" si="21"/>
        <v>69749.817506138425</v>
      </c>
      <c r="F59" s="41">
        <f t="shared" si="21"/>
        <v>7573.9597849890497</v>
      </c>
      <c r="G59" s="41">
        <f t="shared" si="21"/>
        <v>10952.286150374941</v>
      </c>
      <c r="H59" s="41">
        <f t="shared" si="21"/>
        <v>21350.189130001989</v>
      </c>
      <c r="I59" s="41">
        <f t="shared" si="21"/>
        <v>17759.904439577942</v>
      </c>
      <c r="J59" s="41">
        <f t="shared" si="21"/>
        <v>28282.96502753998</v>
      </c>
      <c r="K59" s="41">
        <f t="shared" si="21"/>
        <v>17500.033180702103</v>
      </c>
      <c r="L59" s="41">
        <f t="shared" si="21"/>
        <v>28303.271617227419</v>
      </c>
      <c r="M59" s="41">
        <f t="shared" si="21"/>
        <v>32826.066759572634</v>
      </c>
      <c r="N59" s="41">
        <f t="shared" si="21"/>
        <v>9714.5132391001389</v>
      </c>
      <c r="O59" s="41">
        <f t="shared" si="21"/>
        <v>423880.15130400157</v>
      </c>
      <c r="P59" s="41">
        <f>+(O59/O65)*100</f>
        <v>1.6601972679556404E-2</v>
      </c>
    </row>
    <row r="60" spans="2:16" ht="12.9" customHeight="1" x14ac:dyDescent="0.2">
      <c r="B60" s="50" t="s">
        <v>41</v>
      </c>
      <c r="C60" s="41">
        <f t="shared" ref="C60:O60" si="22">C36/$O$1</f>
        <v>2419.6695202070473</v>
      </c>
      <c r="D60" s="41">
        <f t="shared" si="22"/>
        <v>2524.1223704293579</v>
      </c>
      <c r="E60" s="41">
        <f t="shared" si="22"/>
        <v>1190.6563142876103</v>
      </c>
      <c r="F60" s="41">
        <f t="shared" si="22"/>
        <v>79.766407857190259</v>
      </c>
      <c r="G60" s="41">
        <f t="shared" si="22"/>
        <v>600.57070807618288</v>
      </c>
      <c r="H60" s="41">
        <f t="shared" si="22"/>
        <v>1924.347999203663</v>
      </c>
      <c r="I60" s="41">
        <f t="shared" si="22"/>
        <v>2625.2571504413031</v>
      </c>
      <c r="J60" s="41">
        <f t="shared" si="22"/>
        <v>2651.536266507399</v>
      </c>
      <c r="K60" s="41">
        <f t="shared" si="22"/>
        <v>4792.7533346605614</v>
      </c>
      <c r="L60" s="41">
        <f t="shared" si="22"/>
        <v>756.78545358019767</v>
      </c>
      <c r="M60" s="41">
        <f t="shared" si="22"/>
        <v>462.40626451655714</v>
      </c>
      <c r="N60" s="41">
        <f t="shared" si="22"/>
        <v>378.52544959851349</v>
      </c>
      <c r="O60" s="41">
        <f t="shared" si="22"/>
        <v>20406.397239365582</v>
      </c>
      <c r="P60" s="41">
        <f>+(O60/O65)*100</f>
        <v>7.992505627213226E-4</v>
      </c>
    </row>
    <row r="61" spans="2:16" ht="12.9" customHeight="1" x14ac:dyDescent="0.2">
      <c r="B61" s="50" t="s">
        <v>43</v>
      </c>
      <c r="C61" s="41">
        <f t="shared" ref="C61:O61" si="23">C37/$O$1</f>
        <v>1806.3574225230604</v>
      </c>
      <c r="D61" s="41">
        <f t="shared" si="23"/>
        <v>1668.4584245802641</v>
      </c>
      <c r="E61" s="41">
        <f t="shared" si="23"/>
        <v>668.65750879288601</v>
      </c>
      <c r="F61" s="41">
        <f t="shared" si="23"/>
        <v>124.09582586767536</v>
      </c>
      <c r="G61" s="41">
        <f t="shared" si="23"/>
        <v>110.5580994093835</v>
      </c>
      <c r="H61" s="41">
        <f t="shared" si="23"/>
        <v>413.6969938283894</v>
      </c>
      <c r="I61" s="41">
        <f t="shared" si="23"/>
        <v>691.48583184020174</v>
      </c>
      <c r="J61" s="41">
        <f t="shared" si="23"/>
        <v>1277.1915853739465</v>
      </c>
      <c r="K61" s="41">
        <f t="shared" si="23"/>
        <v>5623.5981153361199</v>
      </c>
      <c r="L61" s="41">
        <f t="shared" si="23"/>
        <v>585.97119915057397</v>
      </c>
      <c r="M61" s="41">
        <f t="shared" si="23"/>
        <v>1074.2584113079831</v>
      </c>
      <c r="N61" s="41">
        <f t="shared" si="23"/>
        <v>419.40407459021833</v>
      </c>
      <c r="O61" s="41">
        <f t="shared" si="23"/>
        <v>14463.733492600702</v>
      </c>
      <c r="P61" s="41">
        <f>+(O61/O65)*100</f>
        <v>5.664962314225609E-4</v>
      </c>
    </row>
    <row r="62" spans="2:16" ht="12.9" customHeight="1" x14ac:dyDescent="0.2">
      <c r="B62" s="49" t="s">
        <v>29</v>
      </c>
      <c r="C62" s="41">
        <f t="shared" ref="C62:O62" si="24">C38/$O$1</f>
        <v>2560527.5731634479</v>
      </c>
      <c r="D62" s="41">
        <f t="shared" si="24"/>
        <v>2462345.2120246864</v>
      </c>
      <c r="E62" s="41">
        <f t="shared" si="24"/>
        <v>1448894.1535602892</v>
      </c>
      <c r="F62" s="41">
        <f t="shared" si="24"/>
        <v>282217.39996018313</v>
      </c>
      <c r="G62" s="41">
        <f t="shared" si="24"/>
        <v>821910.81027274532</v>
      </c>
      <c r="H62" s="41">
        <f t="shared" si="24"/>
        <v>2077460.7472294113</v>
      </c>
      <c r="I62" s="41">
        <f t="shared" si="24"/>
        <v>2455900.0597252636</v>
      </c>
      <c r="J62" s="41">
        <f t="shared" si="24"/>
        <v>2291245.8690025881</v>
      </c>
      <c r="K62" s="41">
        <f t="shared" si="24"/>
        <v>2223527.904970469</v>
      </c>
      <c r="L62" s="41">
        <f t="shared" si="24"/>
        <v>2168374.9419337711</v>
      </c>
      <c r="M62" s="41">
        <f t="shared" si="24"/>
        <v>1670347.8664808546</v>
      </c>
      <c r="N62" s="41">
        <f t="shared" si="24"/>
        <v>1083354.9671511049</v>
      </c>
      <c r="O62" s="41">
        <f t="shared" si="24"/>
        <v>21546107.505474813</v>
      </c>
      <c r="P62" s="41">
        <f>+(O62/O65)*100</f>
        <v>0.84388921504402892</v>
      </c>
    </row>
    <row r="63" spans="2:16" ht="12.9" customHeight="1" x14ac:dyDescent="0.2">
      <c r="B63" s="49" t="s">
        <v>30</v>
      </c>
      <c r="C63" s="41">
        <f t="shared" ref="C63:O63" si="25">C39/$O$1</f>
        <v>178030459.3536399</v>
      </c>
      <c r="D63" s="41">
        <f t="shared" si="25"/>
        <v>181925731.50175858</v>
      </c>
      <c r="E63" s="41">
        <f t="shared" si="25"/>
        <v>127825005.64071935</v>
      </c>
      <c r="F63" s="41">
        <f t="shared" si="25"/>
        <v>64318745.238569245</v>
      </c>
      <c r="G63" s="41">
        <f t="shared" si="25"/>
        <v>120844816.24527174</v>
      </c>
      <c r="H63" s="41">
        <f t="shared" si="25"/>
        <v>204019964.29756454</v>
      </c>
      <c r="I63" s="41">
        <f t="shared" si="25"/>
        <v>342194301.01532948</v>
      </c>
      <c r="J63" s="41">
        <f t="shared" si="25"/>
        <v>350222451.25754857</v>
      </c>
      <c r="K63" s="41">
        <f t="shared" si="25"/>
        <v>192383826.00039816</v>
      </c>
      <c r="L63" s="41">
        <f t="shared" si="25"/>
        <v>176922042.86946711</v>
      </c>
      <c r="M63" s="41">
        <f t="shared" si="25"/>
        <v>143876772.18129936</v>
      </c>
      <c r="N63" s="41">
        <f t="shared" si="25"/>
        <v>148783324.97179639</v>
      </c>
      <c r="O63" s="41">
        <f t="shared" si="25"/>
        <v>2231347440.5733624</v>
      </c>
      <c r="P63" s="41">
        <f>+(O63/O65)*100</f>
        <v>87.394441879466584</v>
      </c>
    </row>
    <row r="64" spans="2:16" ht="12.9" customHeight="1" x14ac:dyDescent="0.2">
      <c r="B64" s="49" t="s">
        <v>31</v>
      </c>
      <c r="C64" s="41">
        <f t="shared" ref="C64:O64" si="26">C40/$O$1</f>
        <v>185650.27539982746</v>
      </c>
      <c r="D64" s="41">
        <f t="shared" si="26"/>
        <v>131056.07538655517</v>
      </c>
      <c r="E64" s="41">
        <f t="shared" si="26"/>
        <v>110976.04353308116</v>
      </c>
      <c r="F64" s="41">
        <f t="shared" si="26"/>
        <v>37972.791824275002</v>
      </c>
      <c r="G64" s="41">
        <f t="shared" si="26"/>
        <v>63905.89952883403</v>
      </c>
      <c r="H64" s="41">
        <f t="shared" si="26"/>
        <v>285261.13212555577</v>
      </c>
      <c r="I64" s="41">
        <f t="shared" si="26"/>
        <v>2135266.4410378924</v>
      </c>
      <c r="J64" s="41">
        <f t="shared" si="26"/>
        <v>2918058.3980357023</v>
      </c>
      <c r="K64" s="41">
        <f t="shared" si="26"/>
        <v>1060971.9291260203</v>
      </c>
      <c r="L64" s="41">
        <f t="shared" si="26"/>
        <v>309586.1702833632</v>
      </c>
      <c r="M64" s="41">
        <f t="shared" si="26"/>
        <v>195742.3850288672</v>
      </c>
      <c r="N64" s="41">
        <f t="shared" si="26"/>
        <v>113057.40261463932</v>
      </c>
      <c r="O64" s="41">
        <f t="shared" si="26"/>
        <v>7547504.9439246133</v>
      </c>
      <c r="P64" s="41">
        <f>+(O64/O65)*100</f>
        <v>0.29561061184954429</v>
      </c>
    </row>
    <row r="65" spans="2:16" ht="12.9" customHeight="1" x14ac:dyDescent="0.2">
      <c r="B65" s="42" t="s">
        <v>33</v>
      </c>
      <c r="C65" s="43">
        <f t="shared" ref="C65:O65" si="27">C41/$O$1</f>
        <v>212821030.72533014</v>
      </c>
      <c r="D65" s="43">
        <f t="shared" si="27"/>
        <v>215368989.84670514</v>
      </c>
      <c r="E65" s="43">
        <f t="shared" si="27"/>
        <v>147687177.78220186</v>
      </c>
      <c r="F65" s="43">
        <f t="shared" si="27"/>
        <v>74974176.919503614</v>
      </c>
      <c r="G65" s="43">
        <f t="shared" si="27"/>
        <v>138080088.92428163</v>
      </c>
      <c r="H65" s="43">
        <f t="shared" si="27"/>
        <v>232039171.14606145</v>
      </c>
      <c r="I65" s="43">
        <f t="shared" si="27"/>
        <v>384742524.12237042</v>
      </c>
      <c r="J65" s="43">
        <f t="shared" si="27"/>
        <v>389494229.74318135</v>
      </c>
      <c r="K65" s="43">
        <f t="shared" si="27"/>
        <v>220247423.18667462</v>
      </c>
      <c r="L65" s="43">
        <f t="shared" si="27"/>
        <v>202877793.88147852</v>
      </c>
      <c r="M65" s="43">
        <f t="shared" si="27"/>
        <v>166115432.4772712</v>
      </c>
      <c r="N65" s="43">
        <f t="shared" si="27"/>
        <v>168743437.25529233</v>
      </c>
      <c r="O65" s="43">
        <f t="shared" si="27"/>
        <v>2553191476.0103521</v>
      </c>
      <c r="P65" s="43">
        <f t="shared" ref="P65" si="28">SUM(P47:P64)</f>
        <v>100</v>
      </c>
    </row>
    <row r="66" spans="2:16" ht="12.9" customHeight="1" x14ac:dyDescent="0.2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2:16" ht="12.9" customHeight="1" x14ac:dyDescent="0.2"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2:16" ht="12.9" customHeight="1" x14ac:dyDescent="0.25">
      <c r="B68" s="51" t="s">
        <v>65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2:16" ht="12.9" customHeight="1" x14ac:dyDescent="0.25">
      <c r="B69" s="39" t="s">
        <v>64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2:16" ht="12.9" customHeight="1" x14ac:dyDescent="0.2"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2:16" ht="10.199999999999999" x14ac:dyDescent="0.2">
      <c r="B71" s="47" t="s">
        <v>56</v>
      </c>
      <c r="C71" s="40" t="s">
        <v>44</v>
      </c>
      <c r="D71" s="40" t="s">
        <v>45</v>
      </c>
      <c r="E71" s="40" t="s">
        <v>46</v>
      </c>
      <c r="F71" s="40" t="s">
        <v>47</v>
      </c>
      <c r="G71" s="40" t="s">
        <v>48</v>
      </c>
      <c r="H71" s="40" t="s">
        <v>49</v>
      </c>
      <c r="I71" s="40" t="s">
        <v>50</v>
      </c>
      <c r="J71" s="40" t="s">
        <v>51</v>
      </c>
      <c r="K71" s="40" t="s">
        <v>52</v>
      </c>
      <c r="L71" s="40" t="s">
        <v>53</v>
      </c>
      <c r="M71" s="40" t="s">
        <v>54</v>
      </c>
      <c r="N71" s="40" t="s">
        <v>69</v>
      </c>
    </row>
    <row r="72" spans="2:16" ht="12.9" customHeight="1" x14ac:dyDescent="0.2">
      <c r="B72" s="37" t="s">
        <v>30</v>
      </c>
      <c r="C72" s="52">
        <f t="shared" ref="C72:D72" si="29">+(C39/C8)*100</f>
        <v>83.652662872124026</v>
      </c>
      <c r="D72" s="52">
        <f t="shared" si="29"/>
        <v>84.471646373625688</v>
      </c>
      <c r="E72" s="52">
        <f t="shared" ref="E72:F72" si="30">+(E39/E8)*100</f>
        <v>86.551187151281496</v>
      </c>
      <c r="F72" s="52">
        <f t="shared" si="30"/>
        <v>85.787864410469467</v>
      </c>
      <c r="G72" s="52">
        <f t="shared" ref="G72:H72" si="31">+(G39/G8)*100</f>
        <v>87.517916005644295</v>
      </c>
      <c r="H72" s="52">
        <f t="shared" si="31"/>
        <v>87.924794460302707</v>
      </c>
      <c r="I72" s="52">
        <f t="shared" ref="I72:J72" si="32">+(I39/I8)*100</f>
        <v>88.941117646380007</v>
      </c>
      <c r="J72" s="52">
        <f t="shared" si="32"/>
        <v>89.91723741028791</v>
      </c>
      <c r="K72" s="52">
        <f t="shared" ref="K72:L72" si="33">+(K39/K8)*100</f>
        <v>87.348956558433756</v>
      </c>
      <c r="L72" s="52">
        <f t="shared" si="33"/>
        <v>87.206213890922541</v>
      </c>
      <c r="M72" s="52">
        <f t="shared" ref="M72:N72" si="34">+(M39/M8)*100</f>
        <v>86.612526022219711</v>
      </c>
      <c r="N72" s="52">
        <f t="shared" si="34"/>
        <v>88.171325292314492</v>
      </c>
    </row>
    <row r="73" spans="2:16" ht="12.9" customHeight="1" x14ac:dyDescent="0.2">
      <c r="B73" s="37" t="s">
        <v>27</v>
      </c>
      <c r="C73" s="52">
        <f t="shared" ref="C73:D73" si="35">+(C34/C8)*100</f>
        <v>8.7680962949713788</v>
      </c>
      <c r="D73" s="52">
        <f t="shared" si="35"/>
        <v>8.4283538379972303</v>
      </c>
      <c r="E73" s="52">
        <f t="shared" ref="E73:F73" si="36">+(E34/E8)*100</f>
        <v>7.886788643837618</v>
      </c>
      <c r="F73" s="52">
        <f t="shared" si="36"/>
        <v>8.9018036508072029</v>
      </c>
      <c r="G73" s="52">
        <f t="shared" ref="G73:H73" si="37">+(G34/G8)*100</f>
        <v>6.9470674809595332</v>
      </c>
      <c r="H73" s="52">
        <f t="shared" si="37"/>
        <v>4.9583567402497168</v>
      </c>
      <c r="I73" s="52">
        <f t="shared" ref="I73:J73" si="38">+(I34/I8)*100</f>
        <v>3.6175461158575484</v>
      </c>
      <c r="J73" s="52">
        <f t="shared" si="38"/>
        <v>3.1731424767566225</v>
      </c>
      <c r="K73" s="52">
        <f t="shared" ref="K73:L73" si="39">+(K34/K8)*100</f>
        <v>5.8964852666829533</v>
      </c>
      <c r="L73" s="52">
        <f t="shared" si="39"/>
        <v>6.1848782960677395</v>
      </c>
      <c r="M73" s="52">
        <f t="shared" ref="M73:N73" si="40">+(M34/M8)*100</f>
        <v>6.5211505674712029</v>
      </c>
      <c r="N73" s="52">
        <f t="shared" si="40"/>
        <v>5.6155842718914171</v>
      </c>
    </row>
    <row r="74" spans="2:16" ht="12.9" customHeight="1" x14ac:dyDescent="0.2">
      <c r="B74" s="37" t="s">
        <v>25</v>
      </c>
      <c r="C74" s="52">
        <f t="shared" ref="C74:D74" si="41">+(C32/C8)*100</f>
        <v>3.8517065072057601</v>
      </c>
      <c r="D74" s="52">
        <f t="shared" si="41"/>
        <v>3.2515810859735179</v>
      </c>
      <c r="E74" s="52">
        <f t="shared" ref="E74:F74" si="42">+(E32/E8)*100</f>
        <v>2.9516993310983226</v>
      </c>
      <c r="F74" s="52">
        <f t="shared" si="42"/>
        <v>2.6496019061566032</v>
      </c>
      <c r="G74" s="52">
        <f t="shared" ref="G74:H74" si="43">+(G32/G8)*100</f>
        <v>2.9041366783368399</v>
      </c>
      <c r="H74" s="52">
        <f t="shared" si="43"/>
        <v>3.6927178940690837</v>
      </c>
      <c r="I74" s="52">
        <f t="shared" ref="I74:J74" si="44">+(I32/I8)*100</f>
        <v>3.919209999121346</v>
      </c>
      <c r="J74" s="52">
        <f t="shared" si="44"/>
        <v>3.3159875580886164</v>
      </c>
      <c r="K74" s="52">
        <f t="shared" ref="K74:L74" si="45">+(K32/K8)*100</f>
        <v>2.9644450388299655</v>
      </c>
      <c r="L74" s="52">
        <f t="shared" si="45"/>
        <v>3.164571651730899</v>
      </c>
      <c r="M74" s="52">
        <f t="shared" ref="M74:N74" si="46">+(M32/M8)*100</f>
        <v>3.0834395934653478</v>
      </c>
      <c r="N74" s="52">
        <f t="shared" si="46"/>
        <v>2.7230714202766184</v>
      </c>
    </row>
    <row r="75" spans="2:16" ht="12.9" customHeight="1" x14ac:dyDescent="0.2">
      <c r="B75" s="53" t="s">
        <v>34</v>
      </c>
      <c r="C75" s="54">
        <f t="shared" ref="C75:D75" si="47">100-C72-C73-C74</f>
        <v>3.7275343256988354</v>
      </c>
      <c r="D75" s="54">
        <f t="shared" si="47"/>
        <v>3.8484187024035634</v>
      </c>
      <c r="E75" s="54">
        <f t="shared" ref="E75:F75" si="48">100-E72-E73-E74</f>
        <v>2.6103248737825631</v>
      </c>
      <c r="F75" s="54">
        <f t="shared" si="48"/>
        <v>2.6607300325667267</v>
      </c>
      <c r="G75" s="54">
        <f t="shared" ref="G75:H75" si="49">100-G72-G73-G74</f>
        <v>2.6308798350593317</v>
      </c>
      <c r="H75" s="54">
        <f t="shared" si="49"/>
        <v>3.424130905378493</v>
      </c>
      <c r="I75" s="54">
        <f t="shared" ref="I75:J75" si="50">100-I72-I73-I74</f>
        <v>3.5221262386410981</v>
      </c>
      <c r="J75" s="54">
        <f t="shared" si="50"/>
        <v>3.5936325548668511</v>
      </c>
      <c r="K75" s="54">
        <f t="shared" ref="K75:L75" si="51">100-K72-K73-K74</f>
        <v>3.7901131360533258</v>
      </c>
      <c r="L75" s="54">
        <f t="shared" si="51"/>
        <v>3.4443361612788204</v>
      </c>
      <c r="M75" s="54">
        <f t="shared" ref="M75:N75" si="52">100-M72-M73-M74</f>
        <v>3.782883816843738</v>
      </c>
      <c r="N75" s="54">
        <f t="shared" si="52"/>
        <v>3.4900190155174724</v>
      </c>
    </row>
    <row r="76" spans="2:16" ht="12.9" customHeight="1" x14ac:dyDescent="0.2">
      <c r="B76" s="55" t="s">
        <v>32</v>
      </c>
      <c r="C76" s="56">
        <f t="shared" ref="C76:N76" si="53">SUM(C72:C75)</f>
        <v>100.00000000000001</v>
      </c>
      <c r="D76" s="56">
        <f t="shared" si="53"/>
        <v>100</v>
      </c>
      <c r="E76" s="56">
        <f t="shared" si="53"/>
        <v>100</v>
      </c>
      <c r="F76" s="56">
        <f t="shared" si="53"/>
        <v>100.00000000000001</v>
      </c>
      <c r="G76" s="56">
        <f t="shared" si="53"/>
        <v>100</v>
      </c>
      <c r="H76" s="56">
        <f t="shared" si="53"/>
        <v>100</v>
      </c>
      <c r="I76" s="56">
        <f>SUM(I72:I75)</f>
        <v>100</v>
      </c>
      <c r="J76" s="56">
        <f t="shared" si="53"/>
        <v>100.00000000000001</v>
      </c>
      <c r="K76" s="56">
        <f t="shared" si="53"/>
        <v>100</v>
      </c>
      <c r="L76" s="56">
        <f t="shared" si="53"/>
        <v>100</v>
      </c>
      <c r="M76" s="56">
        <f t="shared" si="53"/>
        <v>99.999999999999986</v>
      </c>
      <c r="N76" s="56">
        <f t="shared" si="53"/>
        <v>100.00000000000001</v>
      </c>
    </row>
    <row r="79" spans="2:16" ht="12.9" customHeight="1" x14ac:dyDescent="0.25">
      <c r="B79" s="46" t="s">
        <v>35</v>
      </c>
    </row>
    <row r="80" spans="2:16" ht="12.9" customHeight="1" x14ac:dyDescent="0.25">
      <c r="B80" s="39" t="s">
        <v>64</v>
      </c>
    </row>
    <row r="82" spans="2:14" ht="12.9" customHeight="1" x14ac:dyDescent="0.2">
      <c r="B82" s="47"/>
      <c r="C82" s="40" t="s">
        <v>44</v>
      </c>
      <c r="D82" s="40" t="s">
        <v>45</v>
      </c>
      <c r="E82" s="40" t="s">
        <v>46</v>
      </c>
      <c r="F82" s="40" t="s">
        <v>47</v>
      </c>
      <c r="G82" s="40" t="s">
        <v>48</v>
      </c>
      <c r="H82" s="40" t="s">
        <v>49</v>
      </c>
      <c r="I82" s="40" t="s">
        <v>50</v>
      </c>
      <c r="J82" s="40" t="s">
        <v>51</v>
      </c>
      <c r="K82" s="40" t="s">
        <v>52</v>
      </c>
      <c r="L82" s="40" t="s">
        <v>53</v>
      </c>
      <c r="M82" s="40" t="s">
        <v>54</v>
      </c>
      <c r="N82" s="40" t="s">
        <v>69</v>
      </c>
    </row>
    <row r="83" spans="2:14" ht="12.9" customHeight="1" x14ac:dyDescent="0.2">
      <c r="B83" s="37" t="s">
        <v>66</v>
      </c>
      <c r="C83" s="41">
        <f>+('siječanj 2020'!$E$24/'2020'!C8)*100</f>
        <v>66.589446505139378</v>
      </c>
      <c r="D83" s="41">
        <f>+('veljača 2020'!$E$24/'2020'!D8)*100</f>
        <v>69.692709434335569</v>
      </c>
      <c r="E83" s="41">
        <f>+('ožujak 2020'!$E$24/'2020'!E8)*100</f>
        <v>67.299343823923365</v>
      </c>
      <c r="F83" s="41">
        <f>+('travanj 2020'!$E$24/'2020'!F8)*100</f>
        <v>71.195231409301954</v>
      </c>
      <c r="G83" s="41">
        <f>+('svibanj 2020'!$E$24/'2020'!G8)*100</f>
        <v>73.495636812573451</v>
      </c>
      <c r="H83" s="41">
        <f>+('lipanj 2020'!$E$24/'2020'!H8)*100</f>
        <v>75.653959869973846</v>
      </c>
      <c r="I83" s="41">
        <f>+('srpanj 2020'!$E$24/'2020'!I8)*100</f>
        <v>77.760405116007703</v>
      </c>
      <c r="J83" s="41">
        <f>+('kolovoz 2020'!$E$24/'2020'!J8)*100</f>
        <v>74.60900976647639</v>
      </c>
      <c r="K83" s="41">
        <f>+('rujan 2020'!$E$24/'2020'!K8)*100</f>
        <v>69.476718492883265</v>
      </c>
      <c r="L83" s="41">
        <f>+('listopad 2020'!$E$24/'2020'!L8)*100</f>
        <v>70.887995072988971</v>
      </c>
      <c r="M83" s="41">
        <f>+('studeni 2020'!$E$24/'2020'!M8)*100</f>
        <v>70.433235217651088</v>
      </c>
      <c r="N83" s="41">
        <f>+('prosinac 2020'!$E$24/'2020'!N8)*100</f>
        <v>67.271862453382283</v>
      </c>
    </row>
    <row r="84" spans="2:14" ht="12.9" customHeight="1" x14ac:dyDescent="0.2">
      <c r="B84" s="37" t="s">
        <v>67</v>
      </c>
      <c r="C84" s="41">
        <f>+('siječanj 2020'!$E$50/'2020'!C8)*100</f>
        <v>33.410553494860615</v>
      </c>
      <c r="D84" s="41">
        <f>+('veljača 2020'!$E$50/'2020'!D8)*100</f>
        <v>30.307290565664431</v>
      </c>
      <c r="E84" s="41">
        <f>+('ožujak 2020'!$E$50/'2020'!E8)*100</f>
        <v>32.700656176076635</v>
      </c>
      <c r="F84" s="41">
        <f>+('travanj 2020'!$E$50/'2020'!F8)*100</f>
        <v>28.804768590698043</v>
      </c>
      <c r="G84" s="41">
        <f>+('svibanj 2020'!$E$50/'2020'!G8)*100</f>
        <v>26.504363187426545</v>
      </c>
      <c r="H84" s="41">
        <f>+('lipanj 2020'!$E$50/'2020'!H8)*100</f>
        <v>24.346040130026147</v>
      </c>
      <c r="I84" s="41">
        <f>+('srpanj 2020'!$E$50/'2020'!I8)*100</f>
        <v>22.2395948839923</v>
      </c>
      <c r="J84" s="41">
        <f>+('kolovoz 2020'!$E$50/'2020'!J8)*100</f>
        <v>25.390891005142656</v>
      </c>
      <c r="K84" s="41">
        <f>+('rujan 2020'!$E$50/'2020'!K8)*100</f>
        <v>30.523281507116728</v>
      </c>
      <c r="L84" s="41">
        <f>+('listopad 2020'!$E$50/'2020'!L8)*100</f>
        <v>29.112004927011025</v>
      </c>
      <c r="M84" s="41">
        <f>+('studeni 2020'!$E$50/'2020'!M8)*100</f>
        <v>29.566764782348908</v>
      </c>
      <c r="N84" s="41">
        <f>+('prosinac 2020'!$E$50/'2020'!N8)*100</f>
        <v>32.728137546617717</v>
      </c>
    </row>
    <row r="85" spans="2:14" ht="12.9" customHeight="1" x14ac:dyDescent="0.2">
      <c r="B85" s="57" t="s">
        <v>68</v>
      </c>
      <c r="C85" s="58">
        <f>+('siječanj 2020'!$E$73/'2020'!C8)*100</f>
        <v>0</v>
      </c>
      <c r="D85" s="58">
        <f>+('veljača 2020'!$E$73/'2020'!D8)*100</f>
        <v>0</v>
      </c>
      <c r="E85" s="58">
        <f>+('ožujak 2020'!$E$73/'2020'!E8)*100</f>
        <v>0</v>
      </c>
      <c r="F85" s="58">
        <f>+('travanj 2020'!$E$73/'2020'!F8)*100</f>
        <v>0</v>
      </c>
      <c r="G85" s="58">
        <f>+('svibanj 2020'!$E$73/'2020'!G8)*100</f>
        <v>0</v>
      </c>
      <c r="H85" s="58">
        <f>+('lipanj 2020'!$E$73/'2020'!H8)*100</f>
        <v>0</v>
      </c>
      <c r="I85" s="58">
        <f>+('srpanj 2020'!$E$73/'2020'!I8)*100</f>
        <v>0</v>
      </c>
      <c r="J85" s="58">
        <f>+('kolovoz 2020'!$E$73/'2020'!J8)*100</f>
        <v>9.9228380959129483E-5</v>
      </c>
      <c r="K85" s="58">
        <f>+('rujan 2020'!$E$73/'2020'!K8)*100</f>
        <v>0</v>
      </c>
      <c r="L85" s="58">
        <f>+('listopad 2020'!$E$73/'2020'!L8)*100</f>
        <v>0</v>
      </c>
      <c r="M85" s="58">
        <f>+('studeni 2020'!$E$73/'2020'!M8)*100</f>
        <v>0</v>
      </c>
      <c r="N85" s="58">
        <f>+('prosinac 2020'!$E$73/'2020'!N8)*100</f>
        <v>0</v>
      </c>
    </row>
    <row r="86" spans="2:14" ht="12.9" customHeight="1" x14ac:dyDescent="0.2">
      <c r="B86" s="55" t="s">
        <v>32</v>
      </c>
      <c r="C86" s="59">
        <f t="shared" ref="C86:N86" si="54">SUM(C83:C85)</f>
        <v>100</v>
      </c>
      <c r="D86" s="59">
        <f t="shared" si="54"/>
        <v>100</v>
      </c>
      <c r="E86" s="59">
        <f t="shared" si="54"/>
        <v>100</v>
      </c>
      <c r="F86" s="59">
        <f t="shared" si="54"/>
        <v>100</v>
      </c>
      <c r="G86" s="59">
        <f t="shared" si="54"/>
        <v>100</v>
      </c>
      <c r="H86" s="59">
        <f t="shared" si="54"/>
        <v>100</v>
      </c>
      <c r="I86" s="59">
        <f t="shared" si="54"/>
        <v>100</v>
      </c>
      <c r="J86" s="59">
        <f t="shared" si="54"/>
        <v>100.00000000000001</v>
      </c>
      <c r="K86" s="59">
        <f t="shared" si="54"/>
        <v>100</v>
      </c>
      <c r="L86" s="59">
        <f t="shared" si="54"/>
        <v>100</v>
      </c>
      <c r="M86" s="59">
        <f t="shared" si="54"/>
        <v>100</v>
      </c>
      <c r="N86" s="59">
        <f t="shared" si="54"/>
        <v>100</v>
      </c>
    </row>
    <row r="89" spans="2:14" ht="12.9" customHeight="1" x14ac:dyDescent="0.2">
      <c r="B89" s="36" t="s">
        <v>124</v>
      </c>
    </row>
  </sheetData>
  <sheetProtection algorithmName="SHA-512" hashValue="122IOgSEF/XhoE7PlOtZHygqicc6vi/fXLD1mw4E72Ce2/V6jhDjBWjl5UQNkJaefVjO6WdTHv7LuOf/NyY58Q==" saltValue="6b70e7M2AUIv92vkpIUHT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O41:P41 O23 O24:O40" evalError="1"/>
    <ignoredError sqref="D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70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3" t="s">
        <v>56</v>
      </c>
      <c r="C4" s="63"/>
      <c r="D4" s="63" t="s">
        <v>57</v>
      </c>
      <c r="E4" s="63"/>
      <c r="F4" s="63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930200</v>
      </c>
      <c r="E6" s="26">
        <v>4153062</v>
      </c>
      <c r="F6" s="26">
        <f>E6/'2020'!$O$1</f>
        <v>551206.05216006364</v>
      </c>
    </row>
    <row r="7" spans="2:6" ht="12.9" customHeight="1" x14ac:dyDescent="0.2">
      <c r="B7" s="18" t="s">
        <v>3</v>
      </c>
      <c r="C7" s="18" t="s">
        <v>18</v>
      </c>
      <c r="D7" s="26">
        <v>860115</v>
      </c>
      <c r="E7" s="26">
        <v>4307498</v>
      </c>
      <c r="F7" s="26">
        <f>E7/'2020'!$O$1</f>
        <v>571703.23180038482</v>
      </c>
    </row>
    <row r="8" spans="2:6" ht="12.9" customHeight="1" x14ac:dyDescent="0.2">
      <c r="B8" s="18" t="s">
        <v>4</v>
      </c>
      <c r="C8" s="18" t="s">
        <v>19</v>
      </c>
      <c r="D8" s="26">
        <v>2952410</v>
      </c>
      <c r="E8" s="26">
        <v>837983</v>
      </c>
      <c r="F8" s="26">
        <f>E8/'2020'!$O$1</f>
        <v>111219.45716371358</v>
      </c>
    </row>
    <row r="9" spans="2:6" ht="12.9" customHeight="1" x14ac:dyDescent="0.2">
      <c r="B9" s="18" t="s">
        <v>5</v>
      </c>
      <c r="C9" s="18" t="s">
        <v>20</v>
      </c>
      <c r="D9" s="26">
        <v>3070709</v>
      </c>
      <c r="E9" s="26">
        <v>3015920</v>
      </c>
      <c r="F9" s="26">
        <f>E9/'2020'!$O$1</f>
        <v>400281.37235383899</v>
      </c>
    </row>
    <row r="10" spans="2:6" ht="12.9" customHeight="1" x14ac:dyDescent="0.2">
      <c r="B10" s="18" t="s">
        <v>6</v>
      </c>
      <c r="C10" s="18" t="s">
        <v>21</v>
      </c>
      <c r="D10" s="26">
        <v>187830070</v>
      </c>
      <c r="E10" s="26">
        <v>3962770</v>
      </c>
      <c r="F10" s="26">
        <f>E10/'2020'!$O$1</f>
        <v>525949.96350122767</v>
      </c>
    </row>
    <row r="11" spans="2:6" ht="12.9" customHeight="1" x14ac:dyDescent="0.2">
      <c r="B11" s="18" t="s">
        <v>7</v>
      </c>
      <c r="C11" s="18" t="s">
        <v>22</v>
      </c>
      <c r="D11" s="26">
        <v>3713000</v>
      </c>
      <c r="E11" s="26">
        <v>209494</v>
      </c>
      <c r="F11" s="26">
        <f>E11/'2020'!$O$1</f>
        <v>27804.632026013667</v>
      </c>
    </row>
    <row r="12" spans="2:6" ht="12.9" customHeight="1" x14ac:dyDescent="0.2">
      <c r="B12" s="18" t="s">
        <v>8</v>
      </c>
      <c r="C12" s="18" t="s">
        <v>23</v>
      </c>
      <c r="D12" s="26">
        <v>960150</v>
      </c>
      <c r="E12" s="26">
        <v>700387</v>
      </c>
      <c r="F12" s="26">
        <f>E12/'2020'!$O$1</f>
        <v>92957.3296170947</v>
      </c>
    </row>
    <row r="13" spans="2:6" ht="12.9" customHeight="1" x14ac:dyDescent="0.2">
      <c r="B13" s="18" t="s">
        <v>38</v>
      </c>
      <c r="C13" s="18" t="s">
        <v>39</v>
      </c>
      <c r="D13" s="26">
        <v>149000</v>
      </c>
      <c r="E13" s="26">
        <v>14342</v>
      </c>
      <c r="F13" s="26">
        <f>E13/'2020'!$O$1</f>
        <v>1903.5105182825669</v>
      </c>
    </row>
    <row r="14" spans="2:6" ht="12.9" customHeight="1" x14ac:dyDescent="0.2">
      <c r="B14" s="18" t="s">
        <v>9</v>
      </c>
      <c r="C14" s="18" t="s">
        <v>24</v>
      </c>
      <c r="D14" s="26">
        <v>2398050</v>
      </c>
      <c r="E14" s="26">
        <v>1646955</v>
      </c>
      <c r="F14" s="26">
        <f>E14/'2020'!$O$1</f>
        <v>218588.49293251045</v>
      </c>
    </row>
    <row r="15" spans="2:6" ht="12.9" customHeight="1" x14ac:dyDescent="0.2">
      <c r="B15" s="18" t="s">
        <v>10</v>
      </c>
      <c r="C15" s="18" t="s">
        <v>25</v>
      </c>
      <c r="D15" s="26">
        <v>7625229</v>
      </c>
      <c r="E15" s="26">
        <v>51797927</v>
      </c>
      <c r="F15" s="26">
        <f>E15/'2020'!$O$1</f>
        <v>6874766.3414957859</v>
      </c>
    </row>
    <row r="16" spans="2:6" ht="12.9" customHeight="1" x14ac:dyDescent="0.2">
      <c r="B16" s="18" t="s">
        <v>11</v>
      </c>
      <c r="C16" s="18" t="s">
        <v>26</v>
      </c>
      <c r="D16" s="26">
        <v>1061054</v>
      </c>
      <c r="E16" s="26">
        <v>9122924</v>
      </c>
      <c r="F16" s="26">
        <f>E16/'2020'!$O$1</f>
        <v>1210820.0942331939</v>
      </c>
    </row>
    <row r="17" spans="2:18" ht="12.9" customHeight="1" x14ac:dyDescent="0.2">
      <c r="B17" s="18" t="s">
        <v>12</v>
      </c>
      <c r="C17" s="18" t="s">
        <v>27</v>
      </c>
      <c r="D17" s="26">
        <v>19386087</v>
      </c>
      <c r="E17" s="26">
        <v>128431465</v>
      </c>
      <c r="F17" s="26">
        <f>E17/'2020'!$O$1</f>
        <v>17045784.72360475</v>
      </c>
    </row>
    <row r="18" spans="2:18" ht="12.9" customHeight="1" x14ac:dyDescent="0.2">
      <c r="B18" s="18" t="s">
        <v>13</v>
      </c>
      <c r="C18" s="18" t="s">
        <v>28</v>
      </c>
      <c r="D18" s="26">
        <v>5568630</v>
      </c>
      <c r="E18" s="26">
        <v>336326</v>
      </c>
      <c r="F18" s="26">
        <f>E18/'2020'!$O$1</f>
        <v>44638.131262857518</v>
      </c>
    </row>
    <row r="19" spans="2:18" ht="12.9" customHeight="1" x14ac:dyDescent="0.2">
      <c r="B19" s="18" t="s">
        <v>40</v>
      </c>
      <c r="C19" s="18" t="s">
        <v>41</v>
      </c>
      <c r="D19" s="26">
        <v>9819</v>
      </c>
      <c r="E19" s="26">
        <v>13304</v>
      </c>
      <c r="F19" s="26">
        <f>E19/'2020'!$O$1</f>
        <v>1765.744243148185</v>
      </c>
    </row>
    <row r="20" spans="2:18" ht="12.9" customHeight="1" x14ac:dyDescent="0.2">
      <c r="B20" s="18" t="s">
        <v>42</v>
      </c>
      <c r="C20" s="18" t="s">
        <v>43</v>
      </c>
      <c r="D20" s="26">
        <v>2022</v>
      </c>
      <c r="E20" s="26">
        <v>6691</v>
      </c>
      <c r="F20" s="26">
        <f>E20/'2020'!$O$1</f>
        <v>888.04831110226291</v>
      </c>
    </row>
    <row r="21" spans="2:18" ht="12.9" customHeight="1" x14ac:dyDescent="0.2">
      <c r="B21" s="18" t="s">
        <v>14</v>
      </c>
      <c r="C21" s="18" t="s">
        <v>29</v>
      </c>
      <c r="D21" s="26">
        <v>2695273</v>
      </c>
      <c r="E21" s="26">
        <v>10026128</v>
      </c>
      <c r="F21" s="26">
        <f>E21/'2020'!$O$1</f>
        <v>1330695.8656845179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115376455</v>
      </c>
      <c r="E22" s="26">
        <v>848225885</v>
      </c>
      <c r="F22" s="26">
        <f>E22/'2020'!$O$1</f>
        <v>112578921.62718162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561590</v>
      </c>
      <c r="E23" s="26">
        <v>952751</v>
      </c>
      <c r="F23" s="26">
        <f>E23/'2020'!$O$1</f>
        <v>126451.78843984338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1067761812</v>
      </c>
      <c r="F24" s="8">
        <f>E24/'2020'!$O$1</f>
        <v>141716346.40652996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1067.761812</v>
      </c>
      <c r="F25" s="3">
        <f>E25/'2020'!$O$1</f>
        <v>141.71634640652994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3" t="s">
        <v>56</v>
      </c>
      <c r="C30" s="63"/>
      <c r="D30" s="63" t="s">
        <v>60</v>
      </c>
      <c r="E30" s="63"/>
      <c r="F30" s="63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205810</v>
      </c>
      <c r="E32" s="26">
        <v>939687</v>
      </c>
      <c r="F32" s="26">
        <f>E32/'2020'!$O$1</f>
        <v>124717.89767071471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160130</v>
      </c>
      <c r="E33" s="26">
        <v>817750</v>
      </c>
      <c r="F33" s="26">
        <f>E33/'2020'!$O$1</f>
        <v>108534.07658106045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2005470</v>
      </c>
      <c r="E34" s="26">
        <v>581481</v>
      </c>
      <c r="F34" s="26">
        <f>E34/'2020'!$O$1</f>
        <v>77175.79135974517</v>
      </c>
    </row>
    <row r="35" spans="2:18" ht="12.9" customHeight="1" x14ac:dyDescent="0.2">
      <c r="B35" s="18" t="s">
        <v>5</v>
      </c>
      <c r="C35" s="18" t="s">
        <v>20</v>
      </c>
      <c r="D35" s="26">
        <v>632120</v>
      </c>
      <c r="E35" s="26">
        <v>619898</v>
      </c>
      <c r="F35" s="26">
        <f>E35/'2020'!$O$1</f>
        <v>82274.60349060985</v>
      </c>
    </row>
    <row r="36" spans="2:18" ht="12.9" customHeight="1" x14ac:dyDescent="0.2">
      <c r="B36" s="18" t="s">
        <v>6</v>
      </c>
      <c r="C36" s="18" t="s">
        <v>21</v>
      </c>
      <c r="D36" s="26">
        <v>147894140</v>
      </c>
      <c r="E36" s="26">
        <v>3207279</v>
      </c>
      <c r="F36" s="26">
        <f>E36/'2020'!$O$1</f>
        <v>425679.07624925341</v>
      </c>
    </row>
    <row r="37" spans="2:18" ht="12.9" customHeight="1" x14ac:dyDescent="0.2">
      <c r="B37" s="18" t="s">
        <v>7</v>
      </c>
      <c r="C37" s="18" t="s">
        <v>22</v>
      </c>
      <c r="D37" s="26">
        <v>773000</v>
      </c>
      <c r="E37" s="26">
        <v>48024</v>
      </c>
      <c r="F37" s="26">
        <f>E37/'2020'!$O$1</f>
        <v>6373.8801513040016</v>
      </c>
    </row>
    <row r="38" spans="2:18" ht="12.9" customHeight="1" x14ac:dyDescent="0.2">
      <c r="B38" s="18" t="s">
        <v>8</v>
      </c>
      <c r="C38" s="18" t="s">
        <v>23</v>
      </c>
      <c r="D38" s="26">
        <v>339250</v>
      </c>
      <c r="E38" s="26">
        <v>253211</v>
      </c>
      <c r="F38" s="26">
        <f>E38/'2020'!$O$1</f>
        <v>33606.875041475876</v>
      </c>
    </row>
    <row r="39" spans="2:18" ht="12.9" customHeight="1" x14ac:dyDescent="0.2">
      <c r="B39" s="18" t="s">
        <v>38</v>
      </c>
      <c r="C39" s="18" t="s">
        <v>39</v>
      </c>
      <c r="D39" s="26">
        <v>106500</v>
      </c>
      <c r="E39" s="26">
        <v>11749</v>
      </c>
      <c r="F39" s="26">
        <f>E39/'2020'!$O$1</f>
        <v>1559.3602760634415</v>
      </c>
    </row>
    <row r="40" spans="2:18" ht="12.9" customHeight="1" x14ac:dyDescent="0.2">
      <c r="B40" s="18" t="s">
        <v>9</v>
      </c>
      <c r="C40" s="18" t="s">
        <v>24</v>
      </c>
      <c r="D40" s="26">
        <v>756940</v>
      </c>
      <c r="E40" s="26">
        <v>531308</v>
      </c>
      <c r="F40" s="26">
        <f>E40/'2020'!$O$1</f>
        <v>70516.689893158138</v>
      </c>
    </row>
    <row r="41" spans="2:18" ht="12.9" customHeight="1" x14ac:dyDescent="0.2">
      <c r="B41" s="18" t="s">
        <v>10</v>
      </c>
      <c r="C41" s="18" t="s">
        <v>25</v>
      </c>
      <c r="D41" s="26">
        <v>1453987</v>
      </c>
      <c r="E41" s="26">
        <v>9964189</v>
      </c>
      <c r="F41" s="26">
        <f>E41/'2020'!$O$1</f>
        <v>1322475.1476541243</v>
      </c>
    </row>
    <row r="42" spans="2:18" ht="12.9" customHeight="1" x14ac:dyDescent="0.2">
      <c r="B42" s="18" t="s">
        <v>11</v>
      </c>
      <c r="C42" s="18" t="s">
        <v>26</v>
      </c>
      <c r="D42" s="26">
        <v>391007</v>
      </c>
      <c r="E42" s="26">
        <v>3444137</v>
      </c>
      <c r="F42" s="26">
        <f>E42/'2020'!$O$1</f>
        <v>457115.53520472493</v>
      </c>
    </row>
    <row r="43" spans="2:18" ht="12.9" customHeight="1" x14ac:dyDescent="0.2">
      <c r="B43" s="18" t="s">
        <v>12</v>
      </c>
      <c r="C43" s="18" t="s">
        <v>27</v>
      </c>
      <c r="D43" s="26">
        <v>1810568</v>
      </c>
      <c r="E43" s="26">
        <v>12164964</v>
      </c>
      <c r="F43" s="26">
        <f>E43/'2020'!$O$1</f>
        <v>1614568.1863428229</v>
      </c>
    </row>
    <row r="44" spans="2:18" ht="12.9" customHeight="1" x14ac:dyDescent="0.2">
      <c r="B44" s="18" t="s">
        <v>13</v>
      </c>
      <c r="C44" s="18" t="s">
        <v>28</v>
      </c>
      <c r="D44" s="26">
        <v>4288950</v>
      </c>
      <c r="E44" s="26">
        <v>285912</v>
      </c>
      <c r="F44" s="26">
        <f>E44/'2020'!$O$1</f>
        <v>37947.043599442564</v>
      </c>
    </row>
    <row r="45" spans="2:18" ht="12.9" customHeight="1" x14ac:dyDescent="0.2">
      <c r="B45" s="18" t="s">
        <v>40</v>
      </c>
      <c r="C45" s="18" t="s">
        <v>41</v>
      </c>
      <c r="D45" s="26">
        <v>2976</v>
      </c>
      <c r="E45" s="26">
        <v>4927</v>
      </c>
      <c r="F45" s="26">
        <f>E45/'2020'!$O$1</f>
        <v>653.92527705886255</v>
      </c>
    </row>
    <row r="46" spans="2:18" ht="12.9" customHeight="1" x14ac:dyDescent="0.2">
      <c r="B46" s="12" t="s">
        <v>42</v>
      </c>
      <c r="C46" s="12" t="s">
        <v>43</v>
      </c>
      <c r="D46" s="26">
        <v>1783</v>
      </c>
      <c r="E46" s="26">
        <v>6919</v>
      </c>
      <c r="F46" s="26">
        <f>E46/'2020'!$O$1</f>
        <v>918.30911142079765</v>
      </c>
    </row>
    <row r="47" spans="2:18" ht="12.9" customHeight="1" x14ac:dyDescent="0.2">
      <c r="B47" s="18" t="s">
        <v>14</v>
      </c>
      <c r="C47" s="18" t="s">
        <v>29</v>
      </c>
      <c r="D47" s="26">
        <v>2385342</v>
      </c>
      <c r="E47" s="26">
        <v>9266167</v>
      </c>
      <c r="F47" s="26">
        <f>E47/'2020'!$O$1</f>
        <v>1229831.7074789302</v>
      </c>
    </row>
    <row r="48" spans="2:18" ht="12.9" customHeight="1" x14ac:dyDescent="0.2">
      <c r="B48" s="18" t="s">
        <v>15</v>
      </c>
      <c r="C48" s="18" t="s">
        <v>30</v>
      </c>
      <c r="D48" s="26">
        <v>65968851</v>
      </c>
      <c r="E48" s="26">
        <v>493144611</v>
      </c>
      <c r="F48" s="26">
        <f>E48/'2020'!$O$1</f>
        <v>65451537.726458289</v>
      </c>
    </row>
    <row r="49" spans="2:6" ht="12.9" customHeight="1" x14ac:dyDescent="0.2">
      <c r="B49" s="18" t="s">
        <v>16</v>
      </c>
      <c r="C49" s="18" t="s">
        <v>31</v>
      </c>
      <c r="D49" s="26">
        <v>260410</v>
      </c>
      <c r="E49" s="26">
        <v>446031</v>
      </c>
      <c r="F49" s="26">
        <f>E49/'2020'!$O$1</f>
        <v>59198.486959984068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535738244</v>
      </c>
      <c r="F50" s="8">
        <f>E50/'2020'!$O$1</f>
        <v>71104684.318800181</v>
      </c>
    </row>
    <row r="51" spans="2:6" ht="12.9" customHeight="1" x14ac:dyDescent="0.2">
      <c r="B51" s="9" t="s">
        <v>122</v>
      </c>
      <c r="C51" s="2"/>
      <c r="D51" s="10"/>
      <c r="E51" s="3">
        <f>+E50/1000000</f>
        <v>535.73824400000001</v>
      </c>
      <c r="F51" s="3">
        <f>E51/'2020'!$O$1</f>
        <v>71.104684318800182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3" t="s">
        <v>56</v>
      </c>
      <c r="C56" s="63"/>
      <c r="D56" s="63" t="s">
        <v>57</v>
      </c>
      <c r="E56" s="63"/>
      <c r="F56" s="63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E58/'2020'!$O$1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E59/'2020'!$O$1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E60/'2020'!$O$1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E61/'2020'!$O$1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E62/'2020'!$O$1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E63/'2020'!$O$1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E64/'2020'!$O$1</f>
        <v>0</v>
      </c>
    </row>
    <row r="65" spans="2:21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E65/'2020'!$O$1</f>
        <v>0</v>
      </c>
    </row>
    <row r="66" spans="2:21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E66/'2020'!$O$1</f>
        <v>0</v>
      </c>
    </row>
    <row r="67" spans="2:21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E67/'2020'!$O$1</f>
        <v>0</v>
      </c>
    </row>
    <row r="68" spans="2:21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E68/'2020'!$O$1</f>
        <v>0</v>
      </c>
    </row>
    <row r="69" spans="2:21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E69/'2020'!$O$1</f>
        <v>0</v>
      </c>
    </row>
    <row r="70" spans="2:21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E70/'2020'!$O$1</f>
        <v>0</v>
      </c>
    </row>
    <row r="71" spans="2:21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E71/'2020'!$O$1</f>
        <v>0</v>
      </c>
    </row>
    <row r="72" spans="2:21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E72/'2020'!$O$1</f>
        <v>0</v>
      </c>
    </row>
    <row r="73" spans="2:21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E73/'2020'!$O$1</f>
        <v>0</v>
      </c>
    </row>
    <row r="74" spans="2:21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E74/'2020'!$O$1</f>
        <v>0</v>
      </c>
    </row>
    <row r="75" spans="2:21" ht="12.9" customHeight="1" x14ac:dyDescent="0.2">
      <c r="B75" s="22"/>
      <c r="D75" s="26"/>
      <c r="E75" s="26"/>
      <c r="F75" s="26"/>
    </row>
    <row r="76" spans="2:21" ht="12.9" customHeight="1" x14ac:dyDescent="0.2">
      <c r="B76" s="22"/>
      <c r="D76" s="26"/>
      <c r="E76" s="26"/>
      <c r="F76" s="26"/>
    </row>
    <row r="77" spans="2:21" ht="12.9" customHeight="1" x14ac:dyDescent="0.25">
      <c r="B77" s="27" t="s">
        <v>73</v>
      </c>
      <c r="C77" s="29"/>
      <c r="D77" s="26"/>
      <c r="E77" s="26"/>
      <c r="F77" s="26"/>
    </row>
    <row r="78" spans="2:21" ht="12.9" customHeight="1" x14ac:dyDescent="0.25">
      <c r="B78" s="28" t="s">
        <v>123</v>
      </c>
      <c r="C78" s="29"/>
      <c r="D78" s="26"/>
      <c r="E78" s="26"/>
      <c r="F78" s="26"/>
    </row>
    <row r="79" spans="2:21" ht="12.9" customHeight="1" x14ac:dyDescent="0.2">
      <c r="B79" s="62"/>
      <c r="C79" s="62"/>
      <c r="D79" s="62"/>
      <c r="E79" s="62"/>
      <c r="F79" s="61"/>
    </row>
    <row r="80" spans="2:21" ht="12.9" customHeight="1" x14ac:dyDescent="0.2">
      <c r="B80" s="24"/>
      <c r="C80" s="24"/>
      <c r="D80" s="24"/>
      <c r="E80" s="24" t="s">
        <v>59</v>
      </c>
      <c r="F80" s="24" t="s">
        <v>121</v>
      </c>
      <c r="Q80" s="32"/>
      <c r="R80" s="32"/>
      <c r="S80" s="32"/>
      <c r="T80" s="32"/>
      <c r="U80" s="32"/>
    </row>
    <row r="81" spans="2:6" ht="12.9" customHeight="1" x14ac:dyDescent="0.2">
      <c r="B81" s="21" t="s">
        <v>36</v>
      </c>
      <c r="E81" s="6">
        <f>+E25+E74</f>
        <v>1067.761812</v>
      </c>
      <c r="F81" s="6">
        <f>E81/'2020'!$O$1</f>
        <v>141.71634640652994</v>
      </c>
    </row>
    <row r="82" spans="2:6" ht="12.9" customHeight="1" x14ac:dyDescent="0.2">
      <c r="B82" s="5" t="s">
        <v>37</v>
      </c>
      <c r="C82" s="5"/>
      <c r="D82" s="5"/>
      <c r="E82" s="11">
        <f>+E51</f>
        <v>535.73824400000001</v>
      </c>
      <c r="F82" s="11">
        <f>E82/'2020'!$O$1</f>
        <v>71.104684318800182</v>
      </c>
    </row>
    <row r="85" spans="2:6" ht="12.9" customHeight="1" x14ac:dyDescent="0.2">
      <c r="B85" s="36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3 B32:B49 B58:B7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" width="9.28515625" style="21"/>
    <col min="17" max="17" width="9.28515625" style="32"/>
    <col min="18" max="18" width="15.140625" style="32" bestFit="1" customWidth="1"/>
    <col min="19" max="19" width="16.7109375" style="32" bestFit="1" customWidth="1"/>
    <col min="20" max="21" width="15.140625" style="32" bestFit="1" customWidth="1"/>
    <col min="22" max="16384" width="9.28515625" style="21"/>
  </cols>
  <sheetData>
    <row r="2" spans="2:21" ht="12.9" customHeight="1" x14ac:dyDescent="0.3">
      <c r="B2" s="17" t="s">
        <v>74</v>
      </c>
      <c r="C2" s="16"/>
      <c r="D2" s="29"/>
      <c r="E2" s="29"/>
      <c r="F2" s="29"/>
    </row>
    <row r="3" spans="2:21" ht="12.9" customHeight="1" x14ac:dyDescent="0.2">
      <c r="B3" s="23"/>
      <c r="C3" s="29"/>
      <c r="D3" s="29"/>
      <c r="E3" s="29"/>
      <c r="F3" s="29"/>
    </row>
    <row r="4" spans="2:21" ht="22.5" customHeight="1" x14ac:dyDescent="0.2">
      <c r="B4" s="63" t="s">
        <v>56</v>
      </c>
      <c r="C4" s="63"/>
      <c r="D4" s="63" t="s">
        <v>57</v>
      </c>
      <c r="E4" s="63"/>
      <c r="F4" s="63"/>
    </row>
    <row r="5" spans="2:21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21" ht="12.9" customHeight="1" x14ac:dyDescent="0.2">
      <c r="B6" s="18" t="s">
        <v>2</v>
      </c>
      <c r="C6" s="18" t="s">
        <v>17</v>
      </c>
      <c r="D6" s="26">
        <v>963072</v>
      </c>
      <c r="E6" s="26">
        <v>4317265</v>
      </c>
      <c r="F6" s="26">
        <f>E6/'2020'!$O$1</f>
        <v>572999.53547017055</v>
      </c>
      <c r="R6" s="34"/>
      <c r="S6" s="34"/>
      <c r="T6" s="34"/>
      <c r="U6" s="34"/>
    </row>
    <row r="7" spans="2:21" ht="12.9" customHeight="1" x14ac:dyDescent="0.2">
      <c r="B7" s="18" t="s">
        <v>3</v>
      </c>
      <c r="C7" s="18" t="s">
        <v>18</v>
      </c>
      <c r="D7" s="26">
        <v>763867</v>
      </c>
      <c r="E7" s="26">
        <v>3846802</v>
      </c>
      <c r="F7" s="26">
        <f>E7/'2020'!$O$1</f>
        <v>510558.36485500028</v>
      </c>
      <c r="R7" s="34"/>
      <c r="S7" s="34"/>
      <c r="T7" s="34"/>
      <c r="U7" s="34"/>
    </row>
    <row r="8" spans="2:21" ht="12.9" customHeight="1" x14ac:dyDescent="0.2">
      <c r="B8" s="18" t="s">
        <v>4</v>
      </c>
      <c r="C8" s="18" t="s">
        <v>19</v>
      </c>
      <c r="D8" s="26">
        <v>2458880</v>
      </c>
      <c r="E8" s="26">
        <v>724098</v>
      </c>
      <c r="F8" s="26">
        <f>E8/'2020'!$O$1</f>
        <v>96104.320127413885</v>
      </c>
      <c r="R8" s="34"/>
      <c r="S8" s="34"/>
      <c r="T8" s="34"/>
      <c r="U8" s="34"/>
    </row>
    <row r="9" spans="2:21" ht="12.9" customHeight="1" x14ac:dyDescent="0.2">
      <c r="B9" s="18" t="s">
        <v>5</v>
      </c>
      <c r="C9" s="18" t="s">
        <v>20</v>
      </c>
      <c r="D9" s="26">
        <v>4239370</v>
      </c>
      <c r="E9" s="26">
        <v>4185298</v>
      </c>
      <c r="F9" s="26">
        <f>E9/'2020'!$O$1</f>
        <v>555484.50461211754</v>
      </c>
      <c r="R9" s="34"/>
      <c r="S9" s="34"/>
      <c r="T9" s="34"/>
      <c r="U9" s="34"/>
    </row>
    <row r="10" spans="2:21" ht="12.9" customHeight="1" x14ac:dyDescent="0.2">
      <c r="B10" s="18" t="s">
        <v>6</v>
      </c>
      <c r="C10" s="18" t="s">
        <v>21</v>
      </c>
      <c r="D10" s="26">
        <v>137230475</v>
      </c>
      <c r="E10" s="26">
        <v>2869526</v>
      </c>
      <c r="F10" s="26">
        <f>E10/'2020'!$O$1</f>
        <v>380851.54953878821</v>
      </c>
      <c r="R10" s="34"/>
      <c r="S10" s="34"/>
      <c r="T10" s="34"/>
      <c r="U10" s="34"/>
    </row>
    <row r="11" spans="2:21" ht="12.9" customHeight="1" x14ac:dyDescent="0.2">
      <c r="B11" s="18" t="s">
        <v>7</v>
      </c>
      <c r="C11" s="18" t="s">
        <v>22</v>
      </c>
      <c r="D11" s="26">
        <v>4701000</v>
      </c>
      <c r="E11" s="26">
        <v>266469</v>
      </c>
      <c r="F11" s="26">
        <f>E11/'2020'!$O$1</f>
        <v>35366.514035436987</v>
      </c>
      <c r="R11" s="34"/>
      <c r="S11" s="34"/>
      <c r="T11" s="34"/>
      <c r="U11" s="34"/>
    </row>
    <row r="12" spans="2:21" ht="12.9" customHeight="1" x14ac:dyDescent="0.2">
      <c r="B12" s="18" t="s">
        <v>8</v>
      </c>
      <c r="C12" s="18" t="s">
        <v>23</v>
      </c>
      <c r="D12" s="26">
        <v>690360</v>
      </c>
      <c r="E12" s="26">
        <v>492373</v>
      </c>
      <c r="F12" s="26">
        <f>E12/'2020'!$O$1</f>
        <v>65349.127347534668</v>
      </c>
      <c r="R12" s="34"/>
      <c r="S12" s="34"/>
      <c r="T12" s="34"/>
      <c r="U12" s="34"/>
    </row>
    <row r="13" spans="2:21" ht="12.9" customHeight="1" x14ac:dyDescent="0.2">
      <c r="B13" s="18" t="s">
        <v>38</v>
      </c>
      <c r="C13" s="18" t="s">
        <v>39</v>
      </c>
      <c r="D13" s="26">
        <v>106200</v>
      </c>
      <c r="E13" s="26">
        <v>9911</v>
      </c>
      <c r="F13" s="26">
        <f>E13/'2020'!$O$1</f>
        <v>1315.4157541973586</v>
      </c>
      <c r="R13" s="34"/>
      <c r="S13" s="34"/>
      <c r="T13" s="34"/>
      <c r="U13" s="34"/>
    </row>
    <row r="14" spans="2:21" ht="12.9" customHeight="1" x14ac:dyDescent="0.2">
      <c r="B14" s="18" t="s">
        <v>9</v>
      </c>
      <c r="C14" s="18" t="s">
        <v>24</v>
      </c>
      <c r="D14" s="26">
        <v>1875320</v>
      </c>
      <c r="E14" s="26">
        <v>1284220</v>
      </c>
      <c r="F14" s="26">
        <f>E14/'2020'!$O$1</f>
        <v>170445.28502223105</v>
      </c>
      <c r="R14" s="34"/>
      <c r="S14" s="34"/>
      <c r="T14" s="34"/>
      <c r="U14" s="34"/>
    </row>
    <row r="15" spans="2:21" ht="12.9" customHeight="1" x14ac:dyDescent="0.2">
      <c r="B15" s="18" t="s">
        <v>10</v>
      </c>
      <c r="C15" s="18" t="s">
        <v>25</v>
      </c>
      <c r="D15" s="26">
        <v>6418574</v>
      </c>
      <c r="E15" s="26">
        <v>44198401</v>
      </c>
      <c r="F15" s="26">
        <f>E15/'2020'!$O$1</f>
        <v>5866135.9081558166</v>
      </c>
      <c r="R15" s="34"/>
      <c r="S15" s="34"/>
      <c r="T15" s="34"/>
      <c r="U15" s="34"/>
    </row>
    <row r="16" spans="2:21" ht="12.9" customHeight="1" x14ac:dyDescent="0.2">
      <c r="B16" s="18" t="s">
        <v>11</v>
      </c>
      <c r="C16" s="18" t="s">
        <v>26</v>
      </c>
      <c r="D16" s="26">
        <v>1787519</v>
      </c>
      <c r="E16" s="26">
        <v>15706240</v>
      </c>
      <c r="F16" s="26">
        <f>E16/'2020'!$O$1</f>
        <v>2084576.2824341361</v>
      </c>
      <c r="R16" s="34"/>
      <c r="S16" s="34"/>
      <c r="T16" s="34"/>
      <c r="U16" s="34"/>
    </row>
    <row r="17" spans="2:21" ht="12.9" customHeight="1" x14ac:dyDescent="0.2">
      <c r="B17" s="18" t="s">
        <v>12</v>
      </c>
      <c r="C17" s="18" t="s">
        <v>27</v>
      </c>
      <c r="D17" s="26">
        <v>18609113</v>
      </c>
      <c r="E17" s="26">
        <v>125624202</v>
      </c>
      <c r="F17" s="26">
        <f>E17/'2020'!$O$1</f>
        <v>16673196.894286282</v>
      </c>
      <c r="R17" s="34"/>
      <c r="S17" s="34"/>
      <c r="T17" s="34"/>
      <c r="U17" s="34"/>
    </row>
    <row r="18" spans="2:21" ht="12.9" customHeight="1" x14ac:dyDescent="0.2">
      <c r="B18" s="18" t="s">
        <v>13</v>
      </c>
      <c r="C18" s="18" t="s">
        <v>28</v>
      </c>
      <c r="D18" s="26">
        <v>4936670</v>
      </c>
      <c r="E18" s="26">
        <v>301928</v>
      </c>
      <c r="F18" s="26">
        <f>E18/'2020'!$O$1</f>
        <v>40072.732099011213</v>
      </c>
      <c r="R18" s="34"/>
      <c r="S18" s="34"/>
      <c r="T18" s="34"/>
      <c r="U18" s="34"/>
    </row>
    <row r="19" spans="2:21" ht="12.9" customHeight="1" x14ac:dyDescent="0.2">
      <c r="B19" s="18" t="s">
        <v>40</v>
      </c>
      <c r="C19" s="18" t="s">
        <v>41</v>
      </c>
      <c r="D19" s="26">
        <v>7113</v>
      </c>
      <c r="E19" s="26">
        <v>9642</v>
      </c>
      <c r="F19" s="26">
        <f>E19/'2020'!$O$1</f>
        <v>1279.7133187338243</v>
      </c>
      <c r="R19" s="34"/>
      <c r="S19" s="34"/>
      <c r="T19" s="34"/>
      <c r="U19" s="34"/>
    </row>
    <row r="20" spans="2:21" ht="12.9" customHeight="1" x14ac:dyDescent="0.2">
      <c r="B20" s="18" t="s">
        <v>42</v>
      </c>
      <c r="C20" s="18" t="s">
        <v>43</v>
      </c>
      <c r="D20" s="26">
        <v>1760</v>
      </c>
      <c r="E20" s="26">
        <v>5829</v>
      </c>
      <c r="F20" s="26">
        <f>E20/'2020'!$O$1</f>
        <v>773.64125024885527</v>
      </c>
      <c r="R20" s="34"/>
      <c r="S20" s="34"/>
      <c r="T20" s="34"/>
      <c r="U20" s="34"/>
    </row>
    <row r="21" spans="2:21" ht="12.9" customHeight="1" x14ac:dyDescent="0.2">
      <c r="B21" s="18" t="s">
        <v>14</v>
      </c>
      <c r="C21" s="18" t="s">
        <v>29</v>
      </c>
      <c r="D21" s="26">
        <v>2488244</v>
      </c>
      <c r="E21" s="26">
        <v>9280207</v>
      </c>
      <c r="F21" s="26">
        <f>E21/'2020'!$O$1</f>
        <v>1231695.1357090715</v>
      </c>
      <c r="I21" s="6"/>
      <c r="R21" s="34"/>
      <c r="S21" s="34"/>
      <c r="T21" s="34"/>
      <c r="U21" s="34"/>
    </row>
    <row r="22" spans="2:21" ht="12.9" customHeight="1" x14ac:dyDescent="0.2">
      <c r="B22" s="18" t="s">
        <v>15</v>
      </c>
      <c r="C22" s="18" t="s">
        <v>30</v>
      </c>
      <c r="D22" s="26">
        <v>124481722</v>
      </c>
      <c r="E22" s="26">
        <v>917148407</v>
      </c>
      <c r="F22" s="26">
        <f>E22/'2020'!$O$1</f>
        <v>121726512.31004047</v>
      </c>
      <c r="I22" s="6"/>
      <c r="R22" s="34"/>
      <c r="S22" s="34"/>
      <c r="T22" s="34"/>
      <c r="U22" s="34"/>
    </row>
    <row r="23" spans="2:21" ht="12.9" customHeight="1" x14ac:dyDescent="0.2">
      <c r="B23" s="18" t="s">
        <v>16</v>
      </c>
      <c r="C23" s="18" t="s">
        <v>31</v>
      </c>
      <c r="D23" s="26">
        <v>374540</v>
      </c>
      <c r="E23" s="26">
        <v>631143</v>
      </c>
      <c r="F23" s="26">
        <f>E23/'2020'!$O$1</f>
        <v>83767.071471232324</v>
      </c>
      <c r="I23" s="6"/>
      <c r="J23" s="6"/>
      <c r="R23" s="34"/>
      <c r="S23" s="34"/>
      <c r="T23" s="34"/>
      <c r="U23" s="34"/>
    </row>
    <row r="24" spans="2:21" s="15" customFormat="1" ht="12.9" customHeight="1" x14ac:dyDescent="0.2">
      <c r="B24" s="7" t="s">
        <v>32</v>
      </c>
      <c r="C24" s="4"/>
      <c r="D24" s="4"/>
      <c r="E24" s="8">
        <f>SUM(E6:E23)</f>
        <v>1130901961</v>
      </c>
      <c r="F24" s="8">
        <f>E24/'2020'!$O$1</f>
        <v>150096484.3055279</v>
      </c>
      <c r="I24" s="13"/>
      <c r="J24" s="13"/>
      <c r="Q24" s="32"/>
      <c r="R24" s="34"/>
      <c r="S24" s="34"/>
      <c r="T24" s="34"/>
      <c r="U24" s="34"/>
    </row>
    <row r="25" spans="2:21" ht="12.9" customHeight="1" x14ac:dyDescent="0.2">
      <c r="B25" s="9" t="s">
        <v>122</v>
      </c>
      <c r="C25" s="2"/>
      <c r="D25" s="10"/>
      <c r="E25" s="3">
        <f>+E24/1000000</f>
        <v>1130.901961</v>
      </c>
      <c r="F25" s="3">
        <f>E25/'2020'!$O$1</f>
        <v>150.09648430552789</v>
      </c>
      <c r="J25" s="6"/>
    </row>
    <row r="26" spans="2:21" ht="12.9" customHeight="1" x14ac:dyDescent="0.2">
      <c r="B26" s="22"/>
      <c r="D26" s="19"/>
      <c r="E26" s="19"/>
      <c r="F26" s="19"/>
    </row>
    <row r="27" spans="2:21" ht="12.9" customHeight="1" x14ac:dyDescent="0.2">
      <c r="B27" s="22"/>
      <c r="D27" s="19"/>
      <c r="E27" s="19"/>
      <c r="F27" s="19"/>
    </row>
    <row r="28" spans="2:21" ht="12.9" customHeight="1" x14ac:dyDescent="0.25">
      <c r="B28" s="27" t="s">
        <v>75</v>
      </c>
      <c r="C28" s="29"/>
      <c r="D28" s="29"/>
      <c r="E28" s="29"/>
      <c r="F28" s="29"/>
    </row>
    <row r="29" spans="2:21" ht="12.9" customHeight="1" x14ac:dyDescent="0.2">
      <c r="B29" s="20"/>
      <c r="C29" s="29"/>
      <c r="D29" s="29"/>
      <c r="E29" s="29"/>
      <c r="F29" s="29"/>
    </row>
    <row r="30" spans="2:21" ht="22.5" customHeight="1" x14ac:dyDescent="0.2">
      <c r="B30" s="63" t="s">
        <v>56</v>
      </c>
      <c r="C30" s="63"/>
      <c r="D30" s="63" t="s">
        <v>60</v>
      </c>
      <c r="E30" s="63"/>
      <c r="F30" s="63"/>
    </row>
    <row r="31" spans="2:21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</row>
    <row r="32" spans="2:21" ht="12.9" customHeight="1" x14ac:dyDescent="0.2">
      <c r="B32" s="18" t="s">
        <v>2</v>
      </c>
      <c r="C32" s="18" t="s">
        <v>17</v>
      </c>
      <c r="D32" s="26">
        <v>146735</v>
      </c>
      <c r="E32" s="26">
        <v>663924</v>
      </c>
      <c r="F32" s="26">
        <f>E32/'2020'!$O$1</f>
        <v>88117.857853872178</v>
      </c>
    </row>
    <row r="33" spans="2:21" ht="12.9" customHeight="1" x14ac:dyDescent="0.2">
      <c r="B33" s="18">
        <v>124</v>
      </c>
      <c r="C33" s="18" t="s">
        <v>18</v>
      </c>
      <c r="D33" s="26">
        <v>138895</v>
      </c>
      <c r="E33" s="26">
        <v>711551</v>
      </c>
      <c r="F33" s="26">
        <f>E33/'2020'!$O$1</f>
        <v>94439.047050235575</v>
      </c>
    </row>
    <row r="34" spans="2:21" ht="12.9" customHeight="1" x14ac:dyDescent="0.2">
      <c r="B34" s="18" t="s">
        <v>4</v>
      </c>
      <c r="C34" s="18" t="s">
        <v>19</v>
      </c>
      <c r="D34" s="26">
        <v>1254330</v>
      </c>
      <c r="E34" s="26">
        <v>371450</v>
      </c>
      <c r="F34" s="26">
        <f>E34/'2020'!$O$1</f>
        <v>49299.887185612846</v>
      </c>
    </row>
    <row r="35" spans="2:21" ht="12.9" customHeight="1" x14ac:dyDescent="0.2">
      <c r="B35" s="18" t="s">
        <v>5</v>
      </c>
      <c r="C35" s="18" t="s">
        <v>20</v>
      </c>
      <c r="D35" s="26">
        <v>419520</v>
      </c>
      <c r="E35" s="26">
        <v>411380</v>
      </c>
      <c r="F35" s="26">
        <f>E35/'2020'!$O$1</f>
        <v>54599.508925608861</v>
      </c>
    </row>
    <row r="36" spans="2:21" ht="12.9" customHeight="1" x14ac:dyDescent="0.2">
      <c r="B36" s="18" t="s">
        <v>6</v>
      </c>
      <c r="C36" s="18" t="s">
        <v>21</v>
      </c>
      <c r="D36" s="26">
        <v>107954130</v>
      </c>
      <c r="E36" s="26">
        <v>2340103</v>
      </c>
      <c r="F36" s="26">
        <f>E36/'2020'!$O$1</f>
        <v>310585.04213949165</v>
      </c>
    </row>
    <row r="37" spans="2:21" ht="12.9" customHeight="1" x14ac:dyDescent="0.2">
      <c r="B37" s="18" t="s">
        <v>7</v>
      </c>
      <c r="C37" s="18" t="s">
        <v>22</v>
      </c>
      <c r="D37" s="26">
        <v>946000</v>
      </c>
      <c r="E37" s="26">
        <v>59753</v>
      </c>
      <c r="F37" s="26">
        <f>E37/'2020'!$O$1</f>
        <v>7930.5859711991498</v>
      </c>
      <c r="Q37" s="33"/>
      <c r="R37" s="33"/>
      <c r="S37" s="33"/>
      <c r="T37" s="33"/>
      <c r="U37" s="33"/>
    </row>
    <row r="38" spans="2:21" ht="12.9" customHeight="1" x14ac:dyDescent="0.2">
      <c r="B38" s="18" t="s">
        <v>8</v>
      </c>
      <c r="C38" s="18" t="s">
        <v>23</v>
      </c>
      <c r="D38" s="26">
        <v>436810</v>
      </c>
      <c r="E38" s="26">
        <v>317663</v>
      </c>
      <c r="F38" s="26">
        <f>E38/'2020'!$O$1</f>
        <v>42161.125489415354</v>
      </c>
    </row>
    <row r="39" spans="2:21" ht="12.9" customHeight="1" x14ac:dyDescent="0.2">
      <c r="B39" s="18" t="s">
        <v>38</v>
      </c>
      <c r="C39" s="18" t="s">
        <v>39</v>
      </c>
      <c r="D39" s="26">
        <v>146350</v>
      </c>
      <c r="E39" s="26">
        <v>15912</v>
      </c>
      <c r="F39" s="26">
        <f>E39/'2020'!$O$1</f>
        <v>2111.8853274935295</v>
      </c>
    </row>
    <row r="40" spans="2:21" ht="12.9" customHeight="1" x14ac:dyDescent="0.2">
      <c r="B40" s="18" t="s">
        <v>9</v>
      </c>
      <c r="C40" s="18" t="s">
        <v>24</v>
      </c>
      <c r="D40" s="26">
        <v>425590</v>
      </c>
      <c r="E40" s="26">
        <v>297811</v>
      </c>
      <c r="F40" s="26">
        <f>E40/'2020'!$O$1</f>
        <v>39526.312296768199</v>
      </c>
    </row>
    <row r="41" spans="2:21" ht="12.9" customHeight="1" x14ac:dyDescent="0.2">
      <c r="B41" s="18" t="s">
        <v>10</v>
      </c>
      <c r="C41" s="18" t="s">
        <v>25</v>
      </c>
      <c r="D41" s="26">
        <v>1233830</v>
      </c>
      <c r="E41" s="26">
        <v>8564929</v>
      </c>
      <c r="F41" s="26">
        <f>E41/'2020'!$O$1</f>
        <v>1136761.4307518746</v>
      </c>
    </row>
    <row r="42" spans="2:21" ht="12.9" customHeight="1" x14ac:dyDescent="0.2">
      <c r="B42" s="18" t="s">
        <v>11</v>
      </c>
      <c r="C42" s="18" t="s">
        <v>26</v>
      </c>
      <c r="D42" s="26">
        <v>365155</v>
      </c>
      <c r="E42" s="26">
        <v>3251909</v>
      </c>
      <c r="F42" s="26">
        <f>E42/'2020'!$O$1</f>
        <v>431602.49518879817</v>
      </c>
    </row>
    <row r="43" spans="2:21" ht="12.9" customHeight="1" x14ac:dyDescent="0.2">
      <c r="B43" s="18" t="s">
        <v>12</v>
      </c>
      <c r="C43" s="18" t="s">
        <v>27</v>
      </c>
      <c r="D43" s="26">
        <v>1632348</v>
      </c>
      <c r="E43" s="26">
        <v>11142498</v>
      </c>
      <c r="F43" s="26">
        <f>E43/'2020'!$O$1</f>
        <v>1478863.6273143538</v>
      </c>
    </row>
    <row r="44" spans="2:21" ht="12.9" customHeight="1" x14ac:dyDescent="0.2">
      <c r="B44" s="18" t="s">
        <v>13</v>
      </c>
      <c r="C44" s="18" t="s">
        <v>28</v>
      </c>
      <c r="D44" s="26">
        <v>4710240</v>
      </c>
      <c r="E44" s="26">
        <v>431043</v>
      </c>
      <c r="F44" s="26">
        <f>E44/'2020'!$O$1</f>
        <v>57209.237507465652</v>
      </c>
    </row>
    <row r="45" spans="2:21" ht="12.9" customHeight="1" x14ac:dyDescent="0.2">
      <c r="B45" s="18" t="s">
        <v>40</v>
      </c>
      <c r="C45" s="18" t="s">
        <v>41</v>
      </c>
      <c r="D45" s="26">
        <v>5900</v>
      </c>
      <c r="E45" s="26">
        <v>9376</v>
      </c>
      <c r="F45" s="26">
        <f>E45/'2020'!$O$1</f>
        <v>1244.4090516955339</v>
      </c>
    </row>
    <row r="46" spans="2:21" ht="12.9" customHeight="1" x14ac:dyDescent="0.2">
      <c r="B46" s="12" t="s">
        <v>42</v>
      </c>
      <c r="C46" s="12" t="s">
        <v>43</v>
      </c>
      <c r="D46" s="26">
        <v>1762</v>
      </c>
      <c r="E46" s="26">
        <v>6742</v>
      </c>
      <c r="F46" s="26">
        <f>E46/'2020'!$O$1</f>
        <v>894.81717433140875</v>
      </c>
    </row>
    <row r="47" spans="2:21" ht="12.9" customHeight="1" x14ac:dyDescent="0.2">
      <c r="B47" s="18" t="s">
        <v>14</v>
      </c>
      <c r="C47" s="18" t="s">
        <v>29</v>
      </c>
      <c r="D47" s="26">
        <v>2385181</v>
      </c>
      <c r="E47" s="26">
        <v>9272333</v>
      </c>
      <c r="F47" s="26">
        <f>E47/'2020'!$O$1</f>
        <v>1230650.0763156149</v>
      </c>
    </row>
    <row r="48" spans="2:21" ht="12.9" customHeight="1" x14ac:dyDescent="0.2">
      <c r="B48" s="18" t="s">
        <v>15</v>
      </c>
      <c r="C48" s="18" t="s">
        <v>30</v>
      </c>
      <c r="D48" s="26">
        <v>60725170</v>
      </c>
      <c r="E48" s="26">
        <v>453571017</v>
      </c>
      <c r="F48" s="26">
        <f>E48/'2020'!$O$1</f>
        <v>60199219.191718094</v>
      </c>
    </row>
    <row r="49" spans="2:21" ht="12.9" customHeight="1" x14ac:dyDescent="0.2">
      <c r="B49" s="18" t="s">
        <v>16</v>
      </c>
      <c r="C49" s="18" t="s">
        <v>31</v>
      </c>
      <c r="D49" s="26">
        <v>206890</v>
      </c>
      <c r="E49" s="26">
        <v>356299</v>
      </c>
      <c r="F49" s="26">
        <f>E49/'2020'!$O$1</f>
        <v>47289.003915322843</v>
      </c>
    </row>
    <row r="50" spans="2:21" s="15" customFormat="1" ht="12.9" customHeight="1" x14ac:dyDescent="0.2">
      <c r="B50" s="4" t="s">
        <v>32</v>
      </c>
      <c r="C50" s="4"/>
      <c r="D50" s="8"/>
      <c r="E50" s="8">
        <f>SUM(E32:E49)</f>
        <v>491795693</v>
      </c>
      <c r="F50" s="8">
        <f>E50/'2020'!$O$1</f>
        <v>65272505.54117725</v>
      </c>
      <c r="Q50" s="32"/>
      <c r="R50" s="32"/>
      <c r="S50" s="32"/>
      <c r="T50" s="32"/>
      <c r="U50" s="32"/>
    </row>
    <row r="51" spans="2:21" ht="12.9" customHeight="1" x14ac:dyDescent="0.2">
      <c r="B51" s="9" t="s">
        <v>122</v>
      </c>
      <c r="C51" s="2"/>
      <c r="D51" s="10"/>
      <c r="E51" s="3">
        <f>+E50/1000000</f>
        <v>491.79569300000003</v>
      </c>
      <c r="F51" s="3">
        <f>E51/'2020'!$O$1</f>
        <v>65.272505541177253</v>
      </c>
    </row>
    <row r="52" spans="2:21" ht="12.9" customHeight="1" x14ac:dyDescent="0.2">
      <c r="B52" s="22"/>
      <c r="D52" s="19"/>
      <c r="E52" s="19"/>
      <c r="F52" s="19"/>
    </row>
    <row r="53" spans="2:21" ht="12.9" customHeight="1" x14ac:dyDescent="0.2">
      <c r="B53" s="22"/>
      <c r="D53" s="19"/>
      <c r="E53" s="19"/>
      <c r="F53" s="19"/>
    </row>
    <row r="54" spans="2:21" ht="12.9" customHeight="1" x14ac:dyDescent="0.25">
      <c r="B54" s="25" t="s">
        <v>76</v>
      </c>
      <c r="C54" s="29"/>
      <c r="D54" s="29"/>
      <c r="E54" s="29"/>
      <c r="F54" s="29"/>
    </row>
    <row r="55" spans="2:21" ht="12.9" customHeight="1" x14ac:dyDescent="0.2">
      <c r="B55" s="23"/>
      <c r="C55" s="29"/>
      <c r="D55" s="29"/>
      <c r="E55" s="29"/>
      <c r="F55" s="29"/>
    </row>
    <row r="56" spans="2:21" ht="22.5" customHeight="1" x14ac:dyDescent="0.2">
      <c r="B56" s="63" t="s">
        <v>56</v>
      </c>
      <c r="C56" s="63"/>
      <c r="D56" s="63" t="s">
        <v>57</v>
      </c>
      <c r="E56" s="63"/>
      <c r="F56" s="63"/>
    </row>
    <row r="57" spans="2:21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21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E58/'2020'!$O$1</f>
        <v>0</v>
      </c>
    </row>
    <row r="59" spans="2:21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E59/'2020'!$O$1</f>
        <v>0</v>
      </c>
    </row>
    <row r="60" spans="2:21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E60/'2020'!$O$1</f>
        <v>0</v>
      </c>
      <c r="Q60" s="33"/>
      <c r="R60" s="33"/>
      <c r="S60" s="33"/>
      <c r="T60" s="33"/>
      <c r="U60" s="33"/>
    </row>
    <row r="61" spans="2:21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E61/'2020'!$O$1</f>
        <v>0</v>
      </c>
    </row>
    <row r="62" spans="2:21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E62/'2020'!$O$1</f>
        <v>0</v>
      </c>
    </row>
    <row r="63" spans="2:21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E63/'2020'!$O$1</f>
        <v>0</v>
      </c>
    </row>
    <row r="64" spans="2:21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E64/'2020'!$O$1</f>
        <v>0</v>
      </c>
    </row>
    <row r="65" spans="2:21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E65/'2020'!$O$1</f>
        <v>0</v>
      </c>
    </row>
    <row r="66" spans="2:21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E66/'2020'!$O$1</f>
        <v>0</v>
      </c>
    </row>
    <row r="67" spans="2:21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E67/'2020'!$O$1</f>
        <v>0</v>
      </c>
    </row>
    <row r="68" spans="2:21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E68/'2020'!$O$1</f>
        <v>0</v>
      </c>
    </row>
    <row r="69" spans="2:21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E69/'2020'!$O$1</f>
        <v>0</v>
      </c>
    </row>
    <row r="70" spans="2:21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E70/'2020'!$O$1</f>
        <v>0</v>
      </c>
    </row>
    <row r="71" spans="2:21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E71/'2020'!$O$1</f>
        <v>0</v>
      </c>
    </row>
    <row r="72" spans="2:21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E72/'2020'!$O$1</f>
        <v>0</v>
      </c>
    </row>
    <row r="73" spans="2:21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E73/'2020'!$O$1</f>
        <v>0</v>
      </c>
      <c r="Q73" s="32"/>
      <c r="R73" s="32"/>
      <c r="S73" s="32"/>
      <c r="T73" s="32"/>
      <c r="U73" s="32"/>
    </row>
    <row r="74" spans="2:21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E74/'2020'!$O$1</f>
        <v>0</v>
      </c>
    </row>
    <row r="75" spans="2:21" ht="12.9" customHeight="1" x14ac:dyDescent="0.2">
      <c r="B75" s="22"/>
      <c r="D75" s="26"/>
      <c r="E75" s="26"/>
      <c r="F75" s="26"/>
    </row>
    <row r="76" spans="2:21" ht="12.9" customHeight="1" x14ac:dyDescent="0.2">
      <c r="B76" s="22"/>
      <c r="D76" s="26"/>
      <c r="E76" s="26"/>
      <c r="F76" s="26"/>
    </row>
    <row r="77" spans="2:21" ht="12.9" customHeight="1" x14ac:dyDescent="0.25">
      <c r="B77" s="27" t="s">
        <v>77</v>
      </c>
      <c r="C77" s="29"/>
      <c r="D77" s="26"/>
      <c r="E77" s="26"/>
      <c r="F77" s="26"/>
    </row>
    <row r="78" spans="2:21" ht="12.9" customHeight="1" x14ac:dyDescent="0.25">
      <c r="B78" s="28" t="s">
        <v>123</v>
      </c>
      <c r="C78" s="29"/>
      <c r="D78" s="26"/>
      <c r="E78" s="26"/>
      <c r="F78" s="26"/>
    </row>
    <row r="79" spans="2:21" ht="12.9" customHeight="1" x14ac:dyDescent="0.2">
      <c r="B79" s="62"/>
      <c r="C79" s="62"/>
      <c r="D79" s="62"/>
      <c r="E79" s="62"/>
      <c r="F79" s="61"/>
    </row>
    <row r="80" spans="2:21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1130.901961</v>
      </c>
      <c r="F81" s="6">
        <f>E81/'2020'!$O$1</f>
        <v>150.09648430552789</v>
      </c>
    </row>
    <row r="82" spans="2:6" ht="12.9" customHeight="1" x14ac:dyDescent="0.2">
      <c r="B82" s="5" t="s">
        <v>37</v>
      </c>
      <c r="C82" s="5"/>
      <c r="D82" s="5"/>
      <c r="E82" s="11">
        <f>+E51</f>
        <v>491.79569300000003</v>
      </c>
      <c r="F82" s="11">
        <f>E82/'2020'!$O$1</f>
        <v>65.272505541177253</v>
      </c>
    </row>
    <row r="85" spans="2:6" ht="12.9" customHeight="1" x14ac:dyDescent="0.2">
      <c r="B85" s="36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" width="9.28515625" style="21"/>
    <col min="17" max="17" width="9.28515625" style="32"/>
    <col min="18" max="18" width="15.140625" style="32" bestFit="1" customWidth="1"/>
    <col min="19" max="19" width="16.7109375" style="32" bestFit="1" customWidth="1"/>
    <col min="20" max="21" width="15.140625" style="32" bestFit="1" customWidth="1"/>
    <col min="22" max="16384" width="9.28515625" style="21"/>
  </cols>
  <sheetData>
    <row r="2" spans="2:21" ht="12.9" customHeight="1" x14ac:dyDescent="0.3">
      <c r="B2" s="17" t="s">
        <v>78</v>
      </c>
      <c r="C2" s="16"/>
      <c r="D2" s="29"/>
      <c r="E2" s="29"/>
      <c r="F2" s="29"/>
    </row>
    <row r="3" spans="2:21" ht="12.9" customHeight="1" x14ac:dyDescent="0.2">
      <c r="B3" s="23"/>
      <c r="C3" s="29"/>
      <c r="D3" s="29"/>
      <c r="E3" s="29"/>
      <c r="F3" s="29"/>
    </row>
    <row r="4" spans="2:21" ht="22.5" customHeight="1" x14ac:dyDescent="0.2">
      <c r="B4" s="63" t="s">
        <v>56</v>
      </c>
      <c r="C4" s="63"/>
      <c r="D4" s="63" t="s">
        <v>57</v>
      </c>
      <c r="E4" s="63"/>
      <c r="F4" s="63"/>
      <c r="R4" s="34"/>
      <c r="S4" s="34"/>
      <c r="T4" s="34"/>
      <c r="U4" s="34"/>
    </row>
    <row r="5" spans="2:21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  <c r="R5" s="34"/>
      <c r="S5" s="34"/>
      <c r="T5" s="34"/>
      <c r="U5" s="34"/>
    </row>
    <row r="6" spans="2:21" ht="12.9" customHeight="1" x14ac:dyDescent="0.2">
      <c r="B6" s="18" t="s">
        <v>2</v>
      </c>
      <c r="C6" s="18" t="s">
        <v>17</v>
      </c>
      <c r="D6" s="26">
        <v>443600</v>
      </c>
      <c r="E6" s="26">
        <v>1856414</v>
      </c>
      <c r="F6" s="26">
        <f>E6/'2020'!$O$1</f>
        <v>246388.47966022958</v>
      </c>
      <c r="R6" s="34"/>
      <c r="S6" s="34"/>
      <c r="T6" s="34"/>
      <c r="U6" s="34"/>
    </row>
    <row r="7" spans="2:21" ht="12.9" customHeight="1" x14ac:dyDescent="0.2">
      <c r="B7" s="18" t="s">
        <v>3</v>
      </c>
      <c r="C7" s="18" t="s">
        <v>18</v>
      </c>
      <c r="D7" s="26">
        <v>327030</v>
      </c>
      <c r="E7" s="26">
        <v>1556896</v>
      </c>
      <c r="F7" s="26">
        <f>E7/'2020'!$O$1</f>
        <v>206635.60952949763</v>
      </c>
      <c r="R7" s="34"/>
      <c r="S7" s="34"/>
      <c r="T7" s="34"/>
      <c r="U7" s="34"/>
    </row>
    <row r="8" spans="2:21" ht="12.9" customHeight="1" x14ac:dyDescent="0.2">
      <c r="B8" s="18" t="s">
        <v>4</v>
      </c>
      <c r="C8" s="18" t="s">
        <v>19</v>
      </c>
      <c r="D8" s="26">
        <v>2276880</v>
      </c>
      <c r="E8" s="26">
        <v>631006</v>
      </c>
      <c r="F8" s="26">
        <f>E8/'2020'!$O$1</f>
        <v>83748.888446479526</v>
      </c>
      <c r="R8" s="34"/>
      <c r="S8" s="34"/>
      <c r="T8" s="34"/>
      <c r="U8" s="34"/>
    </row>
    <row r="9" spans="2:21" ht="12.9" customHeight="1" x14ac:dyDescent="0.2">
      <c r="B9" s="18" t="s">
        <v>5</v>
      </c>
      <c r="C9" s="18" t="s">
        <v>20</v>
      </c>
      <c r="D9" s="26">
        <v>1392300</v>
      </c>
      <c r="E9" s="26">
        <v>1384697</v>
      </c>
      <c r="F9" s="26">
        <f>E9/'2020'!$O$1</f>
        <v>183780.87464330744</v>
      </c>
      <c r="R9" s="34"/>
      <c r="S9" s="34"/>
      <c r="T9" s="34"/>
      <c r="U9" s="34"/>
    </row>
    <row r="10" spans="2:21" ht="12.9" customHeight="1" x14ac:dyDescent="0.2">
      <c r="B10" s="18" t="s">
        <v>6</v>
      </c>
      <c r="C10" s="18" t="s">
        <v>21</v>
      </c>
      <c r="D10" s="26">
        <v>65652230</v>
      </c>
      <c r="E10" s="26">
        <v>1379203</v>
      </c>
      <c r="F10" s="26">
        <f>E10/'2020'!$O$1</f>
        <v>183051.6955338775</v>
      </c>
      <c r="R10" s="34"/>
      <c r="S10" s="34"/>
      <c r="T10" s="34"/>
      <c r="U10" s="34"/>
    </row>
    <row r="11" spans="2:21" ht="12.9" customHeight="1" x14ac:dyDescent="0.2">
      <c r="B11" s="18" t="s">
        <v>7</v>
      </c>
      <c r="C11" s="18" t="s">
        <v>22</v>
      </c>
      <c r="D11" s="26">
        <v>3382000</v>
      </c>
      <c r="E11" s="26">
        <v>200816</v>
      </c>
      <c r="F11" s="26">
        <f>E11/'2020'!$O$1</f>
        <v>26652.863494591544</v>
      </c>
      <c r="R11" s="34"/>
      <c r="S11" s="34"/>
      <c r="T11" s="34"/>
      <c r="U11" s="34"/>
    </row>
    <row r="12" spans="2:21" ht="12.9" customHeight="1" x14ac:dyDescent="0.2">
      <c r="B12" s="18" t="s">
        <v>8</v>
      </c>
      <c r="C12" s="18" t="s">
        <v>23</v>
      </c>
      <c r="D12" s="26">
        <v>283050</v>
      </c>
      <c r="E12" s="26">
        <v>189824</v>
      </c>
      <c r="F12" s="26">
        <f>E12/'2020'!$O$1</f>
        <v>25193.974384497975</v>
      </c>
      <c r="R12" s="34"/>
      <c r="S12" s="34"/>
      <c r="T12" s="34"/>
      <c r="U12" s="34"/>
    </row>
    <row r="13" spans="2:21" ht="12.9" customHeight="1" x14ac:dyDescent="0.2">
      <c r="B13" s="18" t="s">
        <v>38</v>
      </c>
      <c r="C13" s="18" t="s">
        <v>39</v>
      </c>
      <c r="D13" s="26">
        <v>69300</v>
      </c>
      <c r="E13" s="26">
        <v>5622</v>
      </c>
      <c r="F13" s="26">
        <f>E13/'2020'!$O$1</f>
        <v>746.16762890702762</v>
      </c>
      <c r="R13" s="34"/>
      <c r="S13" s="34"/>
      <c r="T13" s="34"/>
      <c r="U13" s="34"/>
    </row>
    <row r="14" spans="2:21" ht="12.9" customHeight="1" x14ac:dyDescent="0.2">
      <c r="B14" s="18" t="s">
        <v>9</v>
      </c>
      <c r="C14" s="18" t="s">
        <v>24</v>
      </c>
      <c r="D14" s="26">
        <v>989250</v>
      </c>
      <c r="E14" s="26">
        <v>668889</v>
      </c>
      <c r="F14" s="26">
        <f>E14/'2020'!$O$1</f>
        <v>88776.826597650797</v>
      </c>
      <c r="R14" s="34"/>
      <c r="S14" s="34"/>
      <c r="T14" s="34"/>
      <c r="U14" s="34"/>
    </row>
    <row r="15" spans="2:21" ht="12.9" customHeight="1" x14ac:dyDescent="0.2">
      <c r="B15" s="18" t="s">
        <v>10</v>
      </c>
      <c r="C15" s="18" t="s">
        <v>25</v>
      </c>
      <c r="D15" s="26">
        <v>3659297</v>
      </c>
      <c r="E15" s="26">
        <v>25507768</v>
      </c>
      <c r="F15" s="26">
        <f>E15/'2020'!$O$1</f>
        <v>3385462.6053487291</v>
      </c>
    </row>
    <row r="16" spans="2:21" ht="12.9" customHeight="1" x14ac:dyDescent="0.2">
      <c r="B16" s="18" t="s">
        <v>11</v>
      </c>
      <c r="C16" s="18" t="s">
        <v>26</v>
      </c>
      <c r="D16" s="26">
        <v>465920</v>
      </c>
      <c r="E16" s="26">
        <v>3904310</v>
      </c>
      <c r="F16" s="26">
        <f>E16/'2020'!$O$1</f>
        <v>518190.98812130862</v>
      </c>
    </row>
    <row r="17" spans="2:21" ht="12.9" customHeight="1" x14ac:dyDescent="0.2">
      <c r="B17" s="18" t="s">
        <v>12</v>
      </c>
      <c r="C17" s="18" t="s">
        <v>27</v>
      </c>
      <c r="D17" s="26">
        <v>11344537</v>
      </c>
      <c r="E17" s="26">
        <v>76163274</v>
      </c>
      <c r="F17" s="26">
        <f>E17/'2020'!$O$1</f>
        <v>10108603.62333267</v>
      </c>
    </row>
    <row r="18" spans="2:21" ht="12.9" customHeight="1" x14ac:dyDescent="0.2">
      <c r="B18" s="18" t="s">
        <v>13</v>
      </c>
      <c r="C18" s="18" t="s">
        <v>28</v>
      </c>
      <c r="D18" s="26">
        <v>3072250</v>
      </c>
      <c r="E18" s="26">
        <v>186539</v>
      </c>
      <c r="F18" s="26">
        <f>E18/'2020'!$O$1</f>
        <v>24757.979958855929</v>
      </c>
    </row>
    <row r="19" spans="2:21" ht="12.9" customHeight="1" x14ac:dyDescent="0.2">
      <c r="B19" s="18" t="s">
        <v>40</v>
      </c>
      <c r="C19" s="18" t="s">
        <v>41</v>
      </c>
      <c r="D19" s="26">
        <v>5210</v>
      </c>
      <c r="E19" s="26">
        <v>7052</v>
      </c>
      <c r="F19" s="26">
        <f>E19/'2020'!$O$1</f>
        <v>935.96124493994284</v>
      </c>
    </row>
    <row r="20" spans="2:21" ht="12.9" customHeight="1" x14ac:dyDescent="0.2">
      <c r="B20" s="18" t="s">
        <v>42</v>
      </c>
      <c r="C20" s="18" t="s">
        <v>43</v>
      </c>
      <c r="D20" s="26">
        <v>990</v>
      </c>
      <c r="E20" s="26">
        <v>3305</v>
      </c>
      <c r="F20" s="26">
        <f>E20/'2020'!$O$1</f>
        <v>438.64888181033911</v>
      </c>
    </row>
    <row r="21" spans="2:21" ht="12.9" customHeight="1" x14ac:dyDescent="0.2">
      <c r="B21" s="18" t="s">
        <v>14</v>
      </c>
      <c r="C21" s="18" t="s">
        <v>29</v>
      </c>
      <c r="D21" s="26">
        <v>1523296</v>
      </c>
      <c r="E21" s="26">
        <v>5705148</v>
      </c>
      <c r="F21" s="26">
        <f>E21/'2020'!$O$1</f>
        <v>757203.26498108695</v>
      </c>
      <c r="I21" s="6"/>
    </row>
    <row r="22" spans="2:21" ht="12.9" customHeight="1" x14ac:dyDescent="0.2">
      <c r="B22" s="18" t="s">
        <v>15</v>
      </c>
      <c r="C22" s="18" t="s">
        <v>30</v>
      </c>
      <c r="D22" s="26">
        <v>84642381</v>
      </c>
      <c r="E22" s="26">
        <v>629031270</v>
      </c>
      <c r="F22" s="26">
        <f>E22/'2020'!$O$1</f>
        <v>83486796.735018909</v>
      </c>
      <c r="I22" s="6"/>
    </row>
    <row r="23" spans="2:21" ht="12.9" customHeight="1" x14ac:dyDescent="0.2">
      <c r="B23" s="18" t="s">
        <v>16</v>
      </c>
      <c r="C23" s="18" t="s">
        <v>31</v>
      </c>
      <c r="D23" s="26">
        <v>290510</v>
      </c>
      <c r="E23" s="26">
        <v>490770</v>
      </c>
      <c r="F23" s="26">
        <f>E23/'2020'!$O$1</f>
        <v>65136.372685646027</v>
      </c>
      <c r="I23" s="6"/>
      <c r="J23" s="6"/>
    </row>
    <row r="24" spans="2:21" s="15" customFormat="1" ht="12.9" customHeight="1" x14ac:dyDescent="0.2">
      <c r="B24" s="7" t="s">
        <v>32</v>
      </c>
      <c r="C24" s="4"/>
      <c r="D24" s="4"/>
      <c r="E24" s="8">
        <f>SUM(E6:E23)</f>
        <v>748872803</v>
      </c>
      <c r="F24" s="8">
        <f>E24/'2020'!$O$1</f>
        <v>99392501.55949299</v>
      </c>
      <c r="I24" s="13"/>
      <c r="J24" s="13"/>
      <c r="Q24" s="33"/>
      <c r="R24" s="33"/>
      <c r="S24" s="33"/>
      <c r="T24" s="33"/>
      <c r="U24" s="33"/>
    </row>
    <row r="25" spans="2:21" ht="12.9" customHeight="1" x14ac:dyDescent="0.2">
      <c r="B25" s="9" t="s">
        <v>122</v>
      </c>
      <c r="C25" s="2"/>
      <c r="D25" s="10"/>
      <c r="E25" s="3">
        <f>+E24/1000000</f>
        <v>748.87280299999998</v>
      </c>
      <c r="F25" s="3">
        <f>E25/'2020'!$O$1</f>
        <v>99.392501559492985</v>
      </c>
      <c r="J25" s="6"/>
    </row>
    <row r="26" spans="2:21" ht="12.9" customHeight="1" x14ac:dyDescent="0.2">
      <c r="B26" s="22"/>
      <c r="D26" s="19"/>
      <c r="E26" s="19"/>
      <c r="F26" s="19"/>
    </row>
    <row r="27" spans="2:21" ht="12.9" customHeight="1" x14ac:dyDescent="0.2">
      <c r="B27" s="22"/>
      <c r="D27" s="19"/>
      <c r="E27" s="19"/>
      <c r="F27" s="19"/>
    </row>
    <row r="28" spans="2:21" ht="12.9" customHeight="1" x14ac:dyDescent="0.25">
      <c r="B28" s="27" t="s">
        <v>79</v>
      </c>
      <c r="C28" s="29"/>
      <c r="D28" s="29"/>
      <c r="E28" s="29"/>
      <c r="F28" s="29"/>
    </row>
    <row r="29" spans="2:21" ht="12.9" customHeight="1" x14ac:dyDescent="0.2">
      <c r="B29" s="20"/>
      <c r="C29" s="29"/>
      <c r="D29" s="29"/>
      <c r="E29" s="29"/>
      <c r="F29" s="29"/>
    </row>
    <row r="30" spans="2:21" ht="22.5" customHeight="1" x14ac:dyDescent="0.2">
      <c r="B30" s="63" t="s">
        <v>56</v>
      </c>
      <c r="C30" s="63"/>
      <c r="D30" s="63" t="s">
        <v>60</v>
      </c>
      <c r="E30" s="63"/>
      <c r="F30" s="63"/>
    </row>
    <row r="31" spans="2:21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</row>
    <row r="32" spans="2:21" ht="12.9" customHeight="1" x14ac:dyDescent="0.2">
      <c r="B32" s="18" t="s">
        <v>2</v>
      </c>
      <c r="C32" s="18" t="s">
        <v>17</v>
      </c>
      <c r="D32" s="26">
        <v>122345</v>
      </c>
      <c r="E32" s="26">
        <v>517921</v>
      </c>
      <c r="F32" s="26">
        <f>E32/'2020'!$O$1</f>
        <v>68739.929656911539</v>
      </c>
    </row>
    <row r="33" spans="2:21" ht="12.9" customHeight="1" x14ac:dyDescent="0.2">
      <c r="B33" s="18">
        <v>124</v>
      </c>
      <c r="C33" s="18" t="s">
        <v>18</v>
      </c>
      <c r="D33" s="26">
        <v>110945</v>
      </c>
      <c r="E33" s="26">
        <v>545033</v>
      </c>
      <c r="F33" s="26">
        <f>E33/'2020'!$O$1</f>
        <v>72338.310438648885</v>
      </c>
    </row>
    <row r="34" spans="2:21" ht="12.9" customHeight="1" x14ac:dyDescent="0.2">
      <c r="B34" s="18" t="s">
        <v>4</v>
      </c>
      <c r="C34" s="18" t="s">
        <v>19</v>
      </c>
      <c r="D34" s="26">
        <v>1501650</v>
      </c>
      <c r="E34" s="26">
        <v>422515</v>
      </c>
      <c r="F34" s="26">
        <f>E34/'2020'!$O$1</f>
        <v>56077.377397305725</v>
      </c>
    </row>
    <row r="35" spans="2:21" ht="12.9" customHeight="1" x14ac:dyDescent="0.2">
      <c r="B35" s="18" t="s">
        <v>5</v>
      </c>
      <c r="C35" s="18" t="s">
        <v>20</v>
      </c>
      <c r="D35" s="26">
        <v>262950</v>
      </c>
      <c r="E35" s="26">
        <v>260863</v>
      </c>
      <c r="F35" s="26">
        <f>E35/'2020'!$O$1</f>
        <v>34622.469971464598</v>
      </c>
    </row>
    <row r="36" spans="2:21" ht="12.9" customHeight="1" x14ac:dyDescent="0.2">
      <c r="B36" s="18" t="s">
        <v>6</v>
      </c>
      <c r="C36" s="18" t="s">
        <v>21</v>
      </c>
      <c r="D36" s="26">
        <v>41943025</v>
      </c>
      <c r="E36" s="26">
        <v>911315</v>
      </c>
      <c r="F36" s="26">
        <f>E36/'2020'!$O$1</f>
        <v>120952.28615037493</v>
      </c>
    </row>
    <row r="37" spans="2:21" ht="12.9" customHeight="1" x14ac:dyDescent="0.2">
      <c r="B37" s="18" t="s">
        <v>7</v>
      </c>
      <c r="C37" s="18" t="s">
        <v>22</v>
      </c>
      <c r="D37" s="26">
        <v>146000</v>
      </c>
      <c r="E37" s="26">
        <v>9326</v>
      </c>
      <c r="F37" s="26">
        <f>E37/'2020'!$O$1</f>
        <v>1237.7729112748025</v>
      </c>
    </row>
    <row r="38" spans="2:21" ht="12.9" customHeight="1" x14ac:dyDescent="0.2">
      <c r="B38" s="18" t="s">
        <v>8</v>
      </c>
      <c r="C38" s="18" t="s">
        <v>23</v>
      </c>
      <c r="D38" s="26">
        <v>148500</v>
      </c>
      <c r="E38" s="26">
        <v>102719</v>
      </c>
      <c r="F38" s="26">
        <f>E38/'2020'!$O$1</f>
        <v>13633.154157541972</v>
      </c>
    </row>
    <row r="39" spans="2:21" ht="12.9" customHeight="1" x14ac:dyDescent="0.2">
      <c r="B39" s="18" t="s">
        <v>38</v>
      </c>
      <c r="C39" s="18" t="s">
        <v>39</v>
      </c>
      <c r="D39" s="26">
        <v>76080</v>
      </c>
      <c r="E39" s="26">
        <v>7571</v>
      </c>
      <c r="F39" s="26">
        <f>E39/'2020'!$O$1</f>
        <v>1004.8443825071338</v>
      </c>
    </row>
    <row r="40" spans="2:21" ht="12.9" customHeight="1" x14ac:dyDescent="0.2">
      <c r="B40" s="18" t="s">
        <v>9</v>
      </c>
      <c r="C40" s="18" t="s">
        <v>24</v>
      </c>
      <c r="D40" s="26">
        <v>242020</v>
      </c>
      <c r="E40" s="26">
        <v>169983</v>
      </c>
      <c r="F40" s="26">
        <f>E40/'2020'!$O$1</f>
        <v>22560.621142743381</v>
      </c>
    </row>
    <row r="41" spans="2:21" ht="12.9" customHeight="1" x14ac:dyDescent="0.2">
      <c r="B41" s="18" t="s">
        <v>10</v>
      </c>
      <c r="C41" s="18" t="s">
        <v>25</v>
      </c>
      <c r="D41" s="26">
        <v>1030995</v>
      </c>
      <c r="E41" s="26">
        <v>7337238</v>
      </c>
      <c r="F41" s="26">
        <f>E41/'2020'!$O$1</f>
        <v>973818.83336651395</v>
      </c>
    </row>
    <row r="42" spans="2:21" ht="12.9" customHeight="1" x14ac:dyDescent="0.2">
      <c r="B42" s="18" t="s">
        <v>11</v>
      </c>
      <c r="C42" s="18" t="s">
        <v>26</v>
      </c>
      <c r="D42" s="26">
        <v>236566</v>
      </c>
      <c r="E42" s="26">
        <v>2029061</v>
      </c>
      <c r="F42" s="26">
        <f>E42/'2020'!$O$1</f>
        <v>269302.67436458956</v>
      </c>
    </row>
    <row r="43" spans="2:21" ht="12.9" customHeight="1" x14ac:dyDescent="0.2">
      <c r="B43" s="18" t="s">
        <v>12</v>
      </c>
      <c r="C43" s="18" t="s">
        <v>27</v>
      </c>
      <c r="D43" s="26">
        <v>1700023</v>
      </c>
      <c r="E43" s="26">
        <v>11596891</v>
      </c>
      <c r="F43" s="26">
        <f>E43/'2020'!$O$1</f>
        <v>1539171.9423983011</v>
      </c>
    </row>
    <row r="44" spans="2:21" ht="12.9" customHeight="1" x14ac:dyDescent="0.2">
      <c r="B44" s="18" t="s">
        <v>13</v>
      </c>
      <c r="C44" s="18" t="s">
        <v>28</v>
      </c>
      <c r="D44" s="26">
        <v>2280680</v>
      </c>
      <c r="E44" s="26">
        <v>338991</v>
      </c>
      <c r="F44" s="26">
        <f>E44/'2020'!$O$1</f>
        <v>44991.837547282499</v>
      </c>
    </row>
    <row r="45" spans="2:21" ht="12.9" customHeight="1" x14ac:dyDescent="0.2">
      <c r="B45" s="18" t="s">
        <v>40</v>
      </c>
      <c r="C45" s="18" t="s">
        <v>41</v>
      </c>
      <c r="D45" s="26">
        <v>1208</v>
      </c>
      <c r="E45" s="26">
        <v>1919</v>
      </c>
      <c r="F45" s="26">
        <f>E45/'2020'!$O$1</f>
        <v>254.69506934766738</v>
      </c>
    </row>
    <row r="46" spans="2:21" ht="12.9" customHeight="1" x14ac:dyDescent="0.2">
      <c r="B46" s="12" t="s">
        <v>42</v>
      </c>
      <c r="C46" s="12" t="s">
        <v>43</v>
      </c>
      <c r="D46" s="26">
        <v>445</v>
      </c>
      <c r="E46" s="26">
        <v>1733</v>
      </c>
      <c r="F46" s="26">
        <f>E46/'2020'!$O$1</f>
        <v>230.00862698254693</v>
      </c>
    </row>
    <row r="47" spans="2:21" ht="12.9" customHeight="1" x14ac:dyDescent="0.2">
      <c r="B47" s="18" t="s">
        <v>14</v>
      </c>
      <c r="C47" s="18" t="s">
        <v>29</v>
      </c>
      <c r="D47" s="26">
        <v>1336529</v>
      </c>
      <c r="E47" s="26">
        <v>5211545</v>
      </c>
      <c r="F47" s="26">
        <f>E47/'2020'!$O$1</f>
        <v>691690.88857920235</v>
      </c>
      <c r="Q47" s="33"/>
      <c r="R47" s="33"/>
      <c r="S47" s="33"/>
      <c r="T47" s="33"/>
      <c r="U47" s="33"/>
    </row>
    <row r="48" spans="2:21" ht="12.9" customHeight="1" x14ac:dyDescent="0.2">
      <c r="B48" s="18" t="s">
        <v>15</v>
      </c>
      <c r="C48" s="18" t="s">
        <v>30</v>
      </c>
      <c r="D48" s="26">
        <v>44232066</v>
      </c>
      <c r="E48" s="26">
        <v>334066235</v>
      </c>
      <c r="F48" s="26">
        <f>E48/'2020'!$O$1</f>
        <v>44338208.905700445</v>
      </c>
    </row>
    <row r="49" spans="2:21" ht="12.9" customHeight="1" x14ac:dyDescent="0.2">
      <c r="B49" s="18" t="s">
        <v>16</v>
      </c>
      <c r="C49" s="18" t="s">
        <v>31</v>
      </c>
      <c r="D49" s="26">
        <v>201750</v>
      </c>
      <c r="E49" s="26">
        <v>345379</v>
      </c>
      <c r="F49" s="26">
        <f>E49/'2020'!$O$1</f>
        <v>45839.670847435133</v>
      </c>
    </row>
    <row r="50" spans="2:21" s="15" customFormat="1" ht="12.9" customHeight="1" x14ac:dyDescent="0.2">
      <c r="B50" s="4" t="s">
        <v>32</v>
      </c>
      <c r="C50" s="4"/>
      <c r="D50" s="8"/>
      <c r="E50" s="8">
        <f>SUM(E32:E49)</f>
        <v>363876238</v>
      </c>
      <c r="F50" s="8">
        <f>E50/'2020'!$O$1</f>
        <v>48294676.222708873</v>
      </c>
      <c r="Q50" s="32"/>
      <c r="R50" s="32"/>
      <c r="S50" s="32"/>
      <c r="T50" s="32"/>
      <c r="U50" s="32"/>
    </row>
    <row r="51" spans="2:21" ht="12.9" customHeight="1" x14ac:dyDescent="0.2">
      <c r="B51" s="9" t="s">
        <v>122</v>
      </c>
      <c r="C51" s="2"/>
      <c r="D51" s="10"/>
      <c r="E51" s="3">
        <f>+E50/1000000</f>
        <v>363.876238</v>
      </c>
      <c r="F51" s="3">
        <f>E51/'2020'!$O$1</f>
        <v>48.294676222708873</v>
      </c>
    </row>
    <row r="52" spans="2:21" ht="12.9" customHeight="1" x14ac:dyDescent="0.2">
      <c r="B52" s="22"/>
      <c r="D52" s="19"/>
      <c r="E52" s="19"/>
      <c r="F52" s="19"/>
    </row>
    <row r="53" spans="2:21" ht="12.9" customHeight="1" x14ac:dyDescent="0.2">
      <c r="B53" s="22"/>
      <c r="D53" s="19"/>
      <c r="E53" s="19"/>
      <c r="F53" s="19"/>
    </row>
    <row r="54" spans="2:21" ht="12.9" customHeight="1" x14ac:dyDescent="0.25">
      <c r="B54" s="25" t="s">
        <v>80</v>
      </c>
      <c r="C54" s="29"/>
      <c r="D54" s="29"/>
      <c r="E54" s="29"/>
      <c r="F54" s="29"/>
    </row>
    <row r="55" spans="2:21" ht="12.9" customHeight="1" x14ac:dyDescent="0.2">
      <c r="B55" s="23"/>
      <c r="C55" s="29"/>
      <c r="D55" s="29"/>
      <c r="E55" s="29"/>
      <c r="F55" s="29"/>
    </row>
    <row r="56" spans="2:21" ht="22.5" customHeight="1" x14ac:dyDescent="0.2">
      <c r="B56" s="63" t="s">
        <v>56</v>
      </c>
      <c r="C56" s="63"/>
      <c r="D56" s="63" t="s">
        <v>57</v>
      </c>
      <c r="E56" s="63"/>
      <c r="F56" s="63"/>
    </row>
    <row r="57" spans="2:21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21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E58/'2020'!$O$1</f>
        <v>0</v>
      </c>
    </row>
    <row r="59" spans="2:21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E59/'2020'!$O$1</f>
        <v>0</v>
      </c>
    </row>
    <row r="60" spans="2:21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E60/'2020'!$O$1</f>
        <v>0</v>
      </c>
    </row>
    <row r="61" spans="2:21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E61/'2020'!$O$1</f>
        <v>0</v>
      </c>
    </row>
    <row r="62" spans="2:21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E62/'2020'!$O$1</f>
        <v>0</v>
      </c>
    </row>
    <row r="63" spans="2:21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E63/'2020'!$O$1</f>
        <v>0</v>
      </c>
    </row>
    <row r="64" spans="2:21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E64/'2020'!$O$1</f>
        <v>0</v>
      </c>
    </row>
    <row r="65" spans="2:21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E65/'2020'!$O$1</f>
        <v>0</v>
      </c>
    </row>
    <row r="66" spans="2:21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E66/'2020'!$O$1</f>
        <v>0</v>
      </c>
    </row>
    <row r="67" spans="2:21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E67/'2020'!$O$1</f>
        <v>0</v>
      </c>
    </row>
    <row r="68" spans="2:21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E68/'2020'!$O$1</f>
        <v>0</v>
      </c>
    </row>
    <row r="69" spans="2:21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E69/'2020'!$O$1</f>
        <v>0</v>
      </c>
    </row>
    <row r="70" spans="2:21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E70/'2020'!$O$1</f>
        <v>0</v>
      </c>
    </row>
    <row r="71" spans="2:21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E71/'2020'!$O$1</f>
        <v>0</v>
      </c>
    </row>
    <row r="72" spans="2:21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E72/'2020'!$O$1</f>
        <v>0</v>
      </c>
    </row>
    <row r="73" spans="2:21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E73/'2020'!$O$1</f>
        <v>0</v>
      </c>
      <c r="Q73" s="32"/>
      <c r="R73" s="32"/>
      <c r="S73" s="32"/>
      <c r="T73" s="32"/>
      <c r="U73" s="32"/>
    </row>
    <row r="74" spans="2:21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E74/'2020'!$O$1</f>
        <v>0</v>
      </c>
    </row>
    <row r="75" spans="2:21" ht="12.9" customHeight="1" x14ac:dyDescent="0.2">
      <c r="B75" s="22"/>
      <c r="D75" s="26"/>
      <c r="E75" s="26"/>
      <c r="F75" s="26"/>
    </row>
    <row r="76" spans="2:21" ht="12.9" customHeight="1" x14ac:dyDescent="0.2">
      <c r="B76" s="22"/>
      <c r="D76" s="26"/>
      <c r="E76" s="26"/>
      <c r="F76" s="26"/>
    </row>
    <row r="77" spans="2:21" ht="12.9" customHeight="1" x14ac:dyDescent="0.25">
      <c r="B77" s="27" t="s">
        <v>81</v>
      </c>
      <c r="C77" s="29"/>
      <c r="D77" s="26"/>
      <c r="E77" s="26"/>
      <c r="F77" s="26"/>
    </row>
    <row r="78" spans="2:21" ht="12.9" customHeight="1" x14ac:dyDescent="0.25">
      <c r="B78" s="28" t="s">
        <v>123</v>
      </c>
      <c r="C78" s="29"/>
      <c r="D78" s="26"/>
      <c r="E78" s="26"/>
      <c r="F78" s="26"/>
    </row>
    <row r="79" spans="2:21" ht="12.9" customHeight="1" x14ac:dyDescent="0.2">
      <c r="B79" s="62"/>
      <c r="C79" s="62"/>
      <c r="D79" s="62"/>
      <c r="E79" s="62"/>
      <c r="F79" s="61"/>
    </row>
    <row r="80" spans="2:21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748.87280299999998</v>
      </c>
      <c r="F81" s="6">
        <f>E81/'2020'!$O$1</f>
        <v>99.392501559492985</v>
      </c>
    </row>
    <row r="82" spans="2:6" ht="12.9" customHeight="1" x14ac:dyDescent="0.2">
      <c r="B82" s="5" t="s">
        <v>37</v>
      </c>
      <c r="C82" s="5"/>
      <c r="D82" s="5"/>
      <c r="E82" s="11">
        <f>+E51</f>
        <v>363.876238</v>
      </c>
      <c r="F82" s="11">
        <f>E82/'2020'!$O$1</f>
        <v>48.294676222708873</v>
      </c>
    </row>
    <row r="85" spans="2:6" ht="12.9" customHeight="1" x14ac:dyDescent="0.2">
      <c r="B85" s="36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" width="9.28515625" style="21"/>
    <col min="17" max="17" width="9.28515625" style="32"/>
    <col min="18" max="18" width="15.140625" style="32" bestFit="1" customWidth="1"/>
    <col min="19" max="19" width="16.7109375" style="32" bestFit="1" customWidth="1"/>
    <col min="20" max="21" width="15.140625" style="32" bestFit="1" customWidth="1"/>
    <col min="22" max="23" width="9.28515625" style="21"/>
    <col min="24" max="24" width="11.7109375" style="21" bestFit="1" customWidth="1"/>
    <col min="25" max="25" width="16.140625" style="21" customWidth="1"/>
    <col min="26" max="16384" width="9.28515625" style="21"/>
  </cols>
  <sheetData>
    <row r="2" spans="2:25" ht="12.9" customHeight="1" x14ac:dyDescent="0.3">
      <c r="B2" s="17" t="s">
        <v>82</v>
      </c>
      <c r="C2" s="16"/>
      <c r="D2" s="29"/>
      <c r="E2" s="29"/>
      <c r="F2" s="29"/>
    </row>
    <row r="3" spans="2:25" ht="12.9" customHeight="1" x14ac:dyDescent="0.2">
      <c r="B3" s="23"/>
      <c r="C3" s="29"/>
      <c r="D3" s="29"/>
      <c r="E3" s="29"/>
      <c r="F3" s="29"/>
    </row>
    <row r="4" spans="2:25" ht="22.5" customHeight="1" x14ac:dyDescent="0.2">
      <c r="B4" s="63" t="s">
        <v>56</v>
      </c>
      <c r="C4" s="63"/>
      <c r="D4" s="63" t="s">
        <v>57</v>
      </c>
      <c r="E4" s="63"/>
      <c r="F4" s="63"/>
      <c r="R4" s="34"/>
      <c r="S4" s="34"/>
      <c r="T4" s="34"/>
      <c r="U4" s="34"/>
    </row>
    <row r="5" spans="2:2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  <c r="R5" s="34"/>
      <c r="S5" s="34"/>
      <c r="T5" s="34"/>
      <c r="U5" s="34"/>
    </row>
    <row r="6" spans="2:25" ht="12.9" customHeight="1" x14ac:dyDescent="0.2">
      <c r="B6" s="18" t="s">
        <v>2</v>
      </c>
      <c r="C6" s="18" t="s">
        <v>17</v>
      </c>
      <c r="D6" s="35">
        <v>270970</v>
      </c>
      <c r="E6" s="26">
        <v>1165687</v>
      </c>
      <c r="F6" s="26">
        <f>E6/'2020'!$O$1</f>
        <v>154713.25237242019</v>
      </c>
      <c r="Q6" s="34"/>
      <c r="R6" s="35"/>
      <c r="S6" s="26"/>
      <c r="T6" s="26"/>
      <c r="U6" s="26"/>
      <c r="X6" s="26"/>
      <c r="Y6" s="26"/>
    </row>
    <row r="7" spans="2:25" ht="12.9" customHeight="1" x14ac:dyDescent="0.2">
      <c r="B7" s="18" t="s">
        <v>3</v>
      </c>
      <c r="C7" s="18" t="s">
        <v>18</v>
      </c>
      <c r="D7" s="35">
        <v>207465</v>
      </c>
      <c r="E7" s="26">
        <v>1005908</v>
      </c>
      <c r="F7" s="26">
        <f>E7/'2020'!$O$1</f>
        <v>133506.93476673967</v>
      </c>
      <c r="Q7" s="34"/>
      <c r="R7" s="35"/>
      <c r="S7" s="26"/>
      <c r="T7" s="26"/>
      <c r="U7" s="26"/>
      <c r="X7" s="26"/>
      <c r="Y7" s="26"/>
    </row>
    <row r="8" spans="2:25" ht="12.9" customHeight="1" x14ac:dyDescent="0.2">
      <c r="B8" s="18" t="s">
        <v>4</v>
      </c>
      <c r="C8" s="18" t="s">
        <v>19</v>
      </c>
      <c r="D8" s="35">
        <v>946820</v>
      </c>
      <c r="E8" s="26">
        <v>257991</v>
      </c>
      <c r="F8" s="26">
        <f>E8/'2020'!$O$1</f>
        <v>34241.290065697787</v>
      </c>
      <c r="Q8" s="34"/>
      <c r="R8" s="35"/>
      <c r="S8" s="26"/>
      <c r="T8" s="26"/>
      <c r="U8" s="26"/>
      <c r="X8" s="26"/>
      <c r="Y8" s="26"/>
    </row>
    <row r="9" spans="2:25" ht="12.9" customHeight="1" x14ac:dyDescent="0.2">
      <c r="B9" s="18" t="s">
        <v>5</v>
      </c>
      <c r="C9" s="18" t="s">
        <v>20</v>
      </c>
      <c r="D9" s="35">
        <v>315750</v>
      </c>
      <c r="E9" s="26">
        <v>314788</v>
      </c>
      <c r="F9" s="26">
        <f>E9/'2020'!$O$1</f>
        <v>41779.547415223307</v>
      </c>
      <c r="Q9" s="34"/>
      <c r="R9" s="35"/>
      <c r="S9" s="26"/>
      <c r="T9" s="26"/>
      <c r="U9" s="26"/>
      <c r="X9" s="26"/>
      <c r="Y9" s="26"/>
    </row>
    <row r="10" spans="2:25" ht="12.9" customHeight="1" x14ac:dyDescent="0.2">
      <c r="B10" s="18" t="s">
        <v>6</v>
      </c>
      <c r="C10" s="18" t="s">
        <v>21</v>
      </c>
      <c r="D10" s="35">
        <v>7212410</v>
      </c>
      <c r="E10" s="26">
        <v>148151</v>
      </c>
      <c r="F10" s="26">
        <f>E10/'2020'!$O$1</f>
        <v>19663.016789435263</v>
      </c>
      <c r="Q10" s="34"/>
      <c r="R10" s="35"/>
      <c r="S10" s="26"/>
      <c r="T10" s="26"/>
      <c r="U10" s="26"/>
      <c r="X10" s="26"/>
      <c r="Y10" s="26"/>
    </row>
    <row r="11" spans="2:25" ht="12.9" customHeight="1" x14ac:dyDescent="0.2">
      <c r="B11" s="18" t="s">
        <v>7</v>
      </c>
      <c r="C11" s="18" t="s">
        <v>22</v>
      </c>
      <c r="D11" s="35">
        <v>408000</v>
      </c>
      <c r="E11" s="26">
        <v>24863</v>
      </c>
      <c r="F11" s="26">
        <f>E11/'2020'!$O$1</f>
        <v>3299.8871856128476</v>
      </c>
      <c r="Q11" s="34"/>
      <c r="R11" s="35"/>
      <c r="S11" s="26"/>
      <c r="T11" s="26"/>
      <c r="U11" s="26"/>
      <c r="X11" s="26"/>
      <c r="Y11" s="26"/>
    </row>
    <row r="12" spans="2:25" ht="12.9" customHeight="1" x14ac:dyDescent="0.2">
      <c r="B12" s="18" t="s">
        <v>8</v>
      </c>
      <c r="C12" s="18" t="s">
        <v>23</v>
      </c>
      <c r="D12" s="26">
        <v>124700</v>
      </c>
      <c r="E12" s="26">
        <v>79475</v>
      </c>
      <c r="F12" s="26">
        <f>E12/'2020'!$O$1</f>
        <v>10548.145198752405</v>
      </c>
      <c r="R12" s="26"/>
      <c r="S12" s="26"/>
      <c r="T12" s="26"/>
      <c r="U12" s="26"/>
      <c r="X12" s="26"/>
      <c r="Y12" s="26"/>
    </row>
    <row r="13" spans="2:25" ht="12.9" customHeight="1" x14ac:dyDescent="0.2">
      <c r="B13" s="18" t="s">
        <v>38</v>
      </c>
      <c r="C13" s="18" t="s">
        <v>39</v>
      </c>
      <c r="D13" s="26">
        <v>58300</v>
      </c>
      <c r="E13" s="26">
        <v>4601</v>
      </c>
      <c r="F13" s="26">
        <f>E13/'2020'!$O$1</f>
        <v>610.65764151569442</v>
      </c>
      <c r="R13" s="26"/>
      <c r="S13" s="26"/>
      <c r="T13" s="26"/>
      <c r="U13" s="26"/>
      <c r="X13" s="26"/>
      <c r="Y13" s="26"/>
    </row>
    <row r="14" spans="2:25" ht="12.9" customHeight="1" x14ac:dyDescent="0.2">
      <c r="B14" s="18" t="s">
        <v>9</v>
      </c>
      <c r="C14" s="18" t="s">
        <v>24</v>
      </c>
      <c r="D14" s="26">
        <v>920790</v>
      </c>
      <c r="E14" s="26">
        <v>634018</v>
      </c>
      <c r="F14" s="26">
        <f>E14/'2020'!$O$1</f>
        <v>84148.64954542437</v>
      </c>
      <c r="R14" s="26"/>
      <c r="S14" s="26"/>
      <c r="T14" s="26"/>
      <c r="U14" s="26"/>
      <c r="X14" s="26"/>
      <c r="Y14" s="26"/>
    </row>
    <row r="15" spans="2:25" ht="12.9" customHeight="1" x14ac:dyDescent="0.2">
      <c r="B15" s="18" t="s">
        <v>10</v>
      </c>
      <c r="C15" s="18" t="s">
        <v>25</v>
      </c>
      <c r="D15" s="26">
        <v>1543664</v>
      </c>
      <c r="E15" s="26">
        <v>10871844</v>
      </c>
      <c r="F15" s="26">
        <f>E15/'2020'!$O$1</f>
        <v>1442941.6683257017</v>
      </c>
      <c r="R15" s="26"/>
      <c r="S15" s="26"/>
      <c r="T15" s="26"/>
      <c r="U15" s="26"/>
      <c r="X15" s="26"/>
      <c r="Y15" s="26"/>
    </row>
    <row r="16" spans="2:25" ht="12.9" customHeight="1" x14ac:dyDescent="0.2">
      <c r="B16" s="18" t="s">
        <v>11</v>
      </c>
      <c r="C16" s="18" t="s">
        <v>26</v>
      </c>
      <c r="D16" s="26">
        <v>797895</v>
      </c>
      <c r="E16" s="26">
        <v>6856882</v>
      </c>
      <c r="F16" s="26">
        <f>E16/'2020'!$O$1</f>
        <v>910064.6360076979</v>
      </c>
      <c r="R16" s="26"/>
      <c r="S16" s="26"/>
      <c r="T16" s="26"/>
      <c r="U16" s="26"/>
      <c r="X16" s="26"/>
      <c r="Y16" s="26"/>
    </row>
    <row r="17" spans="2:25" ht="12.9" customHeight="1" x14ac:dyDescent="0.2">
      <c r="B17" s="18" t="s">
        <v>12</v>
      </c>
      <c r="C17" s="18" t="s">
        <v>27</v>
      </c>
      <c r="D17" s="26">
        <v>6819513</v>
      </c>
      <c r="E17" s="26">
        <v>47151274</v>
      </c>
      <c r="F17" s="26">
        <f>E17/'2020'!$O$1</f>
        <v>6258049.5056075379</v>
      </c>
      <c r="R17" s="26"/>
      <c r="S17" s="26"/>
      <c r="T17" s="26"/>
      <c r="U17" s="26"/>
      <c r="X17" s="26"/>
      <c r="Y17" s="26"/>
    </row>
    <row r="18" spans="2:25" ht="12.9" customHeight="1" x14ac:dyDescent="0.2">
      <c r="B18" s="18" t="s">
        <v>13</v>
      </c>
      <c r="C18" s="18" t="s">
        <v>28</v>
      </c>
      <c r="D18" s="26">
        <v>663230</v>
      </c>
      <c r="E18" s="26">
        <v>39952</v>
      </c>
      <c r="F18" s="26">
        <f>E18/'2020'!$O$1</f>
        <v>5302.5416417811402</v>
      </c>
      <c r="R18" s="26"/>
      <c r="S18" s="26"/>
      <c r="T18" s="26"/>
      <c r="U18" s="26"/>
      <c r="X18" s="26"/>
      <c r="Y18" s="26"/>
    </row>
    <row r="19" spans="2:25" ht="12.9" customHeight="1" x14ac:dyDescent="0.2">
      <c r="B19" s="18" t="s">
        <v>40</v>
      </c>
      <c r="C19" s="18" t="s">
        <v>41</v>
      </c>
      <c r="D19" s="26">
        <v>445</v>
      </c>
      <c r="E19" s="26">
        <v>601</v>
      </c>
      <c r="F19" s="26">
        <f>E19/'2020'!$O$1</f>
        <v>79.766407857190259</v>
      </c>
      <c r="R19" s="26"/>
      <c r="S19" s="26"/>
      <c r="T19" s="26"/>
      <c r="U19" s="26"/>
      <c r="X19" s="26"/>
      <c r="Y19" s="26"/>
    </row>
    <row r="20" spans="2:25" ht="12.9" customHeight="1" x14ac:dyDescent="0.2">
      <c r="B20" s="18" t="s">
        <v>42</v>
      </c>
      <c r="C20" s="18" t="s">
        <v>43</v>
      </c>
      <c r="D20" s="26">
        <v>277</v>
      </c>
      <c r="E20" s="26">
        <v>935</v>
      </c>
      <c r="F20" s="26">
        <f>E20/'2020'!$O$1</f>
        <v>124.09582586767536</v>
      </c>
      <c r="R20" s="26"/>
      <c r="S20" s="26"/>
      <c r="T20" s="26"/>
      <c r="U20" s="26"/>
      <c r="X20" s="26"/>
      <c r="Y20" s="26"/>
    </row>
    <row r="21" spans="2:25" ht="12.9" customHeight="1" x14ac:dyDescent="0.2">
      <c r="B21" s="18" t="s">
        <v>14</v>
      </c>
      <c r="C21" s="18" t="s">
        <v>29</v>
      </c>
      <c r="D21" s="26">
        <v>331116</v>
      </c>
      <c r="E21" s="26">
        <v>1241465</v>
      </c>
      <c r="F21" s="26">
        <f>E21/'2020'!$O$1</f>
        <v>164770.72134846373</v>
      </c>
      <c r="I21" s="6"/>
      <c r="R21" s="26"/>
      <c r="S21" s="26"/>
      <c r="T21" s="26"/>
      <c r="U21" s="26"/>
      <c r="X21" s="26"/>
      <c r="Y21" s="26"/>
    </row>
    <row r="22" spans="2:25" ht="12.9" customHeight="1" x14ac:dyDescent="0.2">
      <c r="B22" s="18" t="s">
        <v>15</v>
      </c>
      <c r="C22" s="18" t="s">
        <v>30</v>
      </c>
      <c r="D22" s="26">
        <v>44322420</v>
      </c>
      <c r="E22" s="26">
        <v>332218749</v>
      </c>
      <c r="F22" s="26">
        <f>E22/'2020'!$O$1</f>
        <v>44093005.375273742</v>
      </c>
      <c r="I22" s="6"/>
      <c r="R22" s="26"/>
      <c r="S22" s="26"/>
      <c r="T22" s="26"/>
      <c r="U22" s="26"/>
      <c r="X22" s="26"/>
      <c r="Y22" s="26"/>
    </row>
    <row r="23" spans="2:25" ht="12.9" customHeight="1" x14ac:dyDescent="0.2">
      <c r="B23" s="18" t="s">
        <v>16</v>
      </c>
      <c r="C23" s="18" t="s">
        <v>31</v>
      </c>
      <c r="D23" s="26">
        <v>95770</v>
      </c>
      <c r="E23" s="26">
        <v>159649</v>
      </c>
      <c r="F23" s="26">
        <f>E23/'2020'!$O$1</f>
        <v>21189.063640586635</v>
      </c>
      <c r="I23" s="6"/>
      <c r="J23" s="6"/>
      <c r="R23" s="26"/>
      <c r="S23" s="26"/>
      <c r="T23" s="26"/>
      <c r="U23" s="26"/>
      <c r="X23" s="26"/>
      <c r="Y23" s="26"/>
    </row>
    <row r="24" spans="2:25" s="15" customFormat="1" ht="12.9" customHeight="1" x14ac:dyDescent="0.2">
      <c r="B24" s="7" t="s">
        <v>32</v>
      </c>
      <c r="C24" s="4"/>
      <c r="D24" s="4"/>
      <c r="E24" s="8">
        <f>SUM(E6:E23)</f>
        <v>402176833</v>
      </c>
      <c r="F24" s="8">
        <f>E24/'2020'!$O$1</f>
        <v>53378038.755060054</v>
      </c>
      <c r="I24" s="13"/>
      <c r="J24" s="13"/>
      <c r="Q24" s="32"/>
      <c r="R24" s="32"/>
      <c r="S24" s="26"/>
      <c r="T24" s="33"/>
      <c r="U24" s="26"/>
      <c r="W24" s="21"/>
      <c r="X24" s="21"/>
      <c r="Y24" s="26"/>
    </row>
    <row r="25" spans="2:25" ht="12.9" customHeight="1" x14ac:dyDescent="0.2">
      <c r="B25" s="9" t="s">
        <v>122</v>
      </c>
      <c r="C25" s="2"/>
      <c r="D25" s="10"/>
      <c r="E25" s="3">
        <f>+E24/1000000</f>
        <v>402.17683299999999</v>
      </c>
      <c r="F25" s="3">
        <f>E25/'2020'!$O$1</f>
        <v>53.378038755060054</v>
      </c>
      <c r="J25" s="6"/>
    </row>
    <row r="26" spans="2:25" ht="12.9" customHeight="1" x14ac:dyDescent="0.2">
      <c r="B26" s="22"/>
      <c r="D26" s="19"/>
      <c r="E26" s="19"/>
      <c r="F26" s="19"/>
    </row>
    <row r="27" spans="2:25" ht="12.9" customHeight="1" x14ac:dyDescent="0.2">
      <c r="B27" s="22"/>
      <c r="D27" s="19"/>
      <c r="E27" s="19"/>
      <c r="F27" s="19"/>
    </row>
    <row r="28" spans="2:25" ht="12.9" customHeight="1" x14ac:dyDescent="0.25">
      <c r="B28" s="27" t="s">
        <v>83</v>
      </c>
      <c r="C28" s="29"/>
      <c r="D28" s="29"/>
      <c r="E28" s="29"/>
      <c r="F28" s="29"/>
    </row>
    <row r="29" spans="2:25" ht="12.9" customHeight="1" x14ac:dyDescent="0.2">
      <c r="B29" s="20"/>
      <c r="C29" s="29"/>
      <c r="D29" s="29"/>
      <c r="E29" s="29"/>
      <c r="F29" s="29"/>
    </row>
    <row r="30" spans="2:25" ht="22.5" customHeight="1" x14ac:dyDescent="0.2">
      <c r="B30" s="63" t="s">
        <v>56</v>
      </c>
      <c r="C30" s="63"/>
      <c r="D30" s="63" t="s">
        <v>60</v>
      </c>
      <c r="E30" s="63"/>
      <c r="F30" s="63"/>
    </row>
    <row r="31" spans="2:25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</row>
    <row r="32" spans="2:25" ht="12.9" customHeight="1" x14ac:dyDescent="0.2">
      <c r="B32" s="18" t="s">
        <v>2</v>
      </c>
      <c r="C32" s="18" t="s">
        <v>17</v>
      </c>
      <c r="D32" s="26">
        <v>105240</v>
      </c>
      <c r="E32" s="26">
        <v>448026</v>
      </c>
      <c r="F32" s="26">
        <f>E32/'2020'!$O$1</f>
        <v>59463.268962771246</v>
      </c>
    </row>
    <row r="33" spans="2:25" ht="12.9" customHeight="1" x14ac:dyDescent="0.2">
      <c r="B33" s="18">
        <v>124</v>
      </c>
      <c r="C33" s="18" t="s">
        <v>18</v>
      </c>
      <c r="D33" s="26">
        <v>39075</v>
      </c>
      <c r="E33" s="26">
        <v>191936</v>
      </c>
      <c r="F33" s="26">
        <f>E33/'2020'!$O$1</f>
        <v>25474.284955869665</v>
      </c>
    </row>
    <row r="34" spans="2:25" ht="12.9" customHeight="1" x14ac:dyDescent="0.2">
      <c r="B34" s="18" t="s">
        <v>4</v>
      </c>
      <c r="C34" s="18" t="s">
        <v>19</v>
      </c>
      <c r="D34" s="26">
        <v>498500</v>
      </c>
      <c r="E34" s="26">
        <v>135825</v>
      </c>
      <c r="F34" s="26">
        <f>E34/'2020'!$O$1</f>
        <v>18027.075452916582</v>
      </c>
      <c r="Q34" s="33"/>
      <c r="R34" s="33"/>
      <c r="S34" s="33"/>
    </row>
    <row r="35" spans="2:25" ht="12.9" customHeight="1" x14ac:dyDescent="0.2">
      <c r="B35" s="18" t="s">
        <v>5</v>
      </c>
      <c r="C35" s="18" t="s">
        <v>20</v>
      </c>
      <c r="D35" s="26">
        <v>53240</v>
      </c>
      <c r="E35" s="26">
        <v>52997</v>
      </c>
      <c r="F35" s="26">
        <f>E35/'2020'!$O$1</f>
        <v>7033.9106775499367</v>
      </c>
    </row>
    <row r="36" spans="2:25" ht="12.9" customHeight="1" x14ac:dyDescent="0.2">
      <c r="B36" s="18" t="s">
        <v>6</v>
      </c>
      <c r="C36" s="18" t="s">
        <v>21</v>
      </c>
      <c r="D36" s="26">
        <v>3573600</v>
      </c>
      <c r="E36" s="26">
        <v>75757</v>
      </c>
      <c r="F36" s="26">
        <f>E36/'2020'!$O$1</f>
        <v>10054.681797066825</v>
      </c>
    </row>
    <row r="37" spans="2:25" ht="12.9" customHeight="1" x14ac:dyDescent="0.2">
      <c r="B37" s="18" t="s">
        <v>7</v>
      </c>
      <c r="C37" s="18" t="s">
        <v>22</v>
      </c>
      <c r="D37" s="26">
        <v>7000</v>
      </c>
      <c r="E37" s="26">
        <v>430</v>
      </c>
      <c r="F37" s="26">
        <f>E37/'2020'!$O$1</f>
        <v>57.070807618289201</v>
      </c>
    </row>
    <row r="38" spans="2:25" ht="12.9" customHeight="1" x14ac:dyDescent="0.2">
      <c r="B38" s="18" t="s">
        <v>8</v>
      </c>
      <c r="C38" s="18" t="s">
        <v>23</v>
      </c>
      <c r="D38" s="26">
        <v>27350</v>
      </c>
      <c r="E38" s="26">
        <v>18060</v>
      </c>
      <c r="F38" s="26">
        <f>E38/'2020'!$O$1</f>
        <v>2396.9739199681462</v>
      </c>
    </row>
    <row r="39" spans="2:25" ht="12.9" customHeight="1" x14ac:dyDescent="0.2">
      <c r="B39" s="18" t="s">
        <v>38</v>
      </c>
      <c r="C39" s="18" t="s">
        <v>39</v>
      </c>
      <c r="D39" s="26">
        <v>5350</v>
      </c>
      <c r="E39" s="26">
        <v>513</v>
      </c>
      <c r="F39" s="26">
        <f>E39/'2020'!$O$1</f>
        <v>68.086800716703166</v>
      </c>
    </row>
    <row r="40" spans="2:25" ht="12.9" customHeight="1" x14ac:dyDescent="0.2">
      <c r="B40" s="18" t="s">
        <v>9</v>
      </c>
      <c r="C40" s="18" t="s">
        <v>24</v>
      </c>
      <c r="D40" s="26">
        <v>103330</v>
      </c>
      <c r="E40" s="26">
        <v>70800</v>
      </c>
      <c r="F40" s="26">
        <f>E40/'2020'!$O$1</f>
        <v>9396.7748357555247</v>
      </c>
    </row>
    <row r="41" spans="2:25" ht="12.9" customHeight="1" x14ac:dyDescent="0.2">
      <c r="B41" s="18" t="s">
        <v>10</v>
      </c>
      <c r="C41" s="18" t="s">
        <v>25</v>
      </c>
      <c r="D41" s="26">
        <v>568000</v>
      </c>
      <c r="E41" s="26">
        <v>4095570</v>
      </c>
      <c r="F41" s="26">
        <f>E41/'2020'!$O$1</f>
        <v>543575.55245869001</v>
      </c>
    </row>
    <row r="42" spans="2:25" ht="12.9" customHeight="1" x14ac:dyDescent="0.2">
      <c r="B42" s="18" t="s">
        <v>11</v>
      </c>
      <c r="C42" s="18" t="s">
        <v>26</v>
      </c>
      <c r="D42" s="26">
        <v>125590</v>
      </c>
      <c r="E42" s="26">
        <v>1072493</v>
      </c>
      <c r="F42" s="26">
        <f>E42/'2020'!$O$1</f>
        <v>142344.28296502752</v>
      </c>
    </row>
    <row r="43" spans="2:25" ht="12.9" customHeight="1" x14ac:dyDescent="0.2">
      <c r="B43" s="18" t="s">
        <v>12</v>
      </c>
      <c r="C43" s="18" t="s">
        <v>27</v>
      </c>
      <c r="D43" s="26">
        <v>449916</v>
      </c>
      <c r="E43" s="26">
        <v>3134386</v>
      </c>
      <c r="F43" s="26">
        <f>E43/'2020'!$O$1</f>
        <v>416004.51257548609</v>
      </c>
    </row>
    <row r="44" spans="2:25" ht="12.9" customHeight="1" x14ac:dyDescent="0.2">
      <c r="B44" s="18" t="s">
        <v>13</v>
      </c>
      <c r="C44" s="18" t="s">
        <v>28</v>
      </c>
      <c r="D44" s="26">
        <v>261940</v>
      </c>
      <c r="E44" s="26">
        <v>17114</v>
      </c>
      <c r="F44" s="26">
        <f>E44/'2020'!$O$1</f>
        <v>2271.4181432079104</v>
      </c>
    </row>
    <row r="45" spans="2:25" ht="12.9" customHeight="1" x14ac:dyDescent="0.2">
      <c r="B45" s="18" t="s">
        <v>40</v>
      </c>
      <c r="C45" s="18" t="s">
        <v>41</v>
      </c>
      <c r="D45" s="26">
        <v>0</v>
      </c>
      <c r="E45" s="26">
        <v>0</v>
      </c>
      <c r="F45" s="26">
        <f>E45/'2020'!$O$1</f>
        <v>0</v>
      </c>
    </row>
    <row r="46" spans="2:25" ht="12.9" customHeight="1" x14ac:dyDescent="0.2">
      <c r="B46" s="12" t="s">
        <v>42</v>
      </c>
      <c r="C46" s="12" t="s">
        <v>43</v>
      </c>
      <c r="D46" s="26">
        <v>0</v>
      </c>
      <c r="E46" s="26">
        <v>0</v>
      </c>
      <c r="F46" s="26">
        <f>E46/'2020'!$O$1</f>
        <v>0</v>
      </c>
    </row>
    <row r="47" spans="2:25" ht="12.9" customHeight="1" x14ac:dyDescent="0.2">
      <c r="B47" s="18" t="s">
        <v>14</v>
      </c>
      <c r="C47" s="18" t="s">
        <v>29</v>
      </c>
      <c r="D47" s="26">
        <v>226618</v>
      </c>
      <c r="E47" s="26">
        <v>884902</v>
      </c>
      <c r="F47" s="26">
        <f>E47/'2020'!$O$1</f>
        <v>117446.67861171941</v>
      </c>
      <c r="T47" s="33"/>
      <c r="U47" s="33"/>
    </row>
    <row r="48" spans="2:25" ht="12.9" customHeight="1" x14ac:dyDescent="0.2">
      <c r="B48" s="18" t="s">
        <v>15</v>
      </c>
      <c r="C48" s="18" t="s">
        <v>30</v>
      </c>
      <c r="D48" s="26">
        <v>20016522</v>
      </c>
      <c r="E48" s="26">
        <v>152390837</v>
      </c>
      <c r="F48" s="26">
        <f>E48/'2020'!$O$1</f>
        <v>20225739.863295507</v>
      </c>
      <c r="W48" s="15"/>
      <c r="X48" s="15"/>
      <c r="Y48" s="15"/>
    </row>
    <row r="49" spans="2:25" ht="12.9" customHeight="1" x14ac:dyDescent="0.2">
      <c r="B49" s="18" t="s">
        <v>16</v>
      </c>
      <c r="C49" s="18" t="s">
        <v>31</v>
      </c>
      <c r="D49" s="26">
        <v>75080</v>
      </c>
      <c r="E49" s="26">
        <v>126457</v>
      </c>
      <c r="F49" s="26">
        <f>E49/'2020'!$O$1</f>
        <v>16783.728183688367</v>
      </c>
    </row>
    <row r="50" spans="2:25" s="15" customFormat="1" ht="12.9" customHeight="1" x14ac:dyDescent="0.2">
      <c r="B50" s="4" t="s">
        <v>32</v>
      </c>
      <c r="C50" s="4"/>
      <c r="D50" s="8"/>
      <c r="E50" s="8">
        <f>SUM(E32:E49)</f>
        <v>162716103</v>
      </c>
      <c r="F50" s="8">
        <f>E50/'2020'!$O$1</f>
        <v>21596138.16444356</v>
      </c>
      <c r="Q50" s="32"/>
      <c r="R50" s="32"/>
      <c r="S50" s="32"/>
      <c r="T50" s="32"/>
      <c r="U50" s="32"/>
      <c r="W50" s="21"/>
      <c r="X50" s="21"/>
      <c r="Y50" s="21"/>
    </row>
    <row r="51" spans="2:25" ht="12.9" customHeight="1" x14ac:dyDescent="0.2">
      <c r="B51" s="9" t="s">
        <v>122</v>
      </c>
      <c r="C51" s="2"/>
      <c r="D51" s="10"/>
      <c r="E51" s="3">
        <f>+E50/1000000</f>
        <v>162.716103</v>
      </c>
      <c r="F51" s="3">
        <f>E51/'2020'!$O$1</f>
        <v>21.596138164443559</v>
      </c>
    </row>
    <row r="52" spans="2:25" ht="12.9" customHeight="1" x14ac:dyDescent="0.2">
      <c r="B52" s="22"/>
      <c r="D52" s="19"/>
      <c r="E52" s="19"/>
      <c r="F52" s="19"/>
    </row>
    <row r="53" spans="2:25" ht="12.9" customHeight="1" x14ac:dyDescent="0.2">
      <c r="B53" s="22"/>
      <c r="D53" s="19"/>
      <c r="E53" s="19"/>
      <c r="F53" s="19"/>
    </row>
    <row r="54" spans="2:25" ht="12.9" customHeight="1" x14ac:dyDescent="0.25">
      <c r="B54" s="25" t="s">
        <v>84</v>
      </c>
      <c r="C54" s="29"/>
      <c r="D54" s="29"/>
      <c r="E54" s="29"/>
      <c r="F54" s="29"/>
    </row>
    <row r="55" spans="2:25" ht="12.9" customHeight="1" x14ac:dyDescent="0.2">
      <c r="B55" s="23"/>
      <c r="C55" s="29"/>
      <c r="D55" s="29"/>
      <c r="E55" s="29"/>
      <c r="F55" s="29"/>
    </row>
    <row r="56" spans="2:25" ht="22.5" customHeight="1" x14ac:dyDescent="0.2">
      <c r="B56" s="63" t="s">
        <v>56</v>
      </c>
      <c r="C56" s="63"/>
      <c r="D56" s="63" t="s">
        <v>57</v>
      </c>
      <c r="E56" s="63"/>
      <c r="F56" s="63"/>
    </row>
    <row r="57" spans="2:25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25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E58/'2020'!$O$1</f>
        <v>0</v>
      </c>
    </row>
    <row r="59" spans="2:25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E59/'2020'!$O$1</f>
        <v>0</v>
      </c>
    </row>
    <row r="60" spans="2:25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E60/'2020'!$O$1</f>
        <v>0</v>
      </c>
    </row>
    <row r="61" spans="2:25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E61/'2020'!$O$1</f>
        <v>0</v>
      </c>
    </row>
    <row r="62" spans="2:25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E62/'2020'!$O$1</f>
        <v>0</v>
      </c>
    </row>
    <row r="63" spans="2:25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E63/'2020'!$O$1</f>
        <v>0</v>
      </c>
    </row>
    <row r="64" spans="2:25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E64/'2020'!$O$1</f>
        <v>0</v>
      </c>
    </row>
    <row r="65" spans="2:25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E65/'2020'!$O$1</f>
        <v>0</v>
      </c>
    </row>
    <row r="66" spans="2:25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E66/'2020'!$O$1</f>
        <v>0</v>
      </c>
    </row>
    <row r="67" spans="2:25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E67/'2020'!$O$1</f>
        <v>0</v>
      </c>
    </row>
    <row r="68" spans="2:25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E68/'2020'!$O$1</f>
        <v>0</v>
      </c>
    </row>
    <row r="69" spans="2:25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E69/'2020'!$O$1</f>
        <v>0</v>
      </c>
    </row>
    <row r="70" spans="2:25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E70/'2020'!$O$1</f>
        <v>0</v>
      </c>
    </row>
    <row r="71" spans="2:25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E71/'2020'!$O$1</f>
        <v>0</v>
      </c>
      <c r="W71" s="15"/>
      <c r="X71" s="15"/>
      <c r="Y71" s="15"/>
    </row>
    <row r="72" spans="2:25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E72/'2020'!$O$1</f>
        <v>0</v>
      </c>
    </row>
    <row r="73" spans="2:25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E73/'2020'!$O$1</f>
        <v>0</v>
      </c>
      <c r="Q73" s="32"/>
      <c r="R73" s="32"/>
      <c r="S73" s="32"/>
      <c r="T73" s="32"/>
      <c r="U73" s="32"/>
      <c r="W73" s="21"/>
      <c r="X73" s="21"/>
      <c r="Y73" s="21"/>
    </row>
    <row r="74" spans="2:25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E74/'2020'!$O$1</f>
        <v>0</v>
      </c>
    </row>
    <row r="75" spans="2:25" ht="12.9" customHeight="1" x14ac:dyDescent="0.2">
      <c r="B75" s="22"/>
      <c r="D75" s="26"/>
      <c r="E75" s="26"/>
      <c r="F75" s="26"/>
    </row>
    <row r="76" spans="2:25" ht="12.9" customHeight="1" x14ac:dyDescent="0.2">
      <c r="B76" s="22"/>
      <c r="D76" s="26"/>
      <c r="E76" s="26"/>
      <c r="F76" s="26"/>
    </row>
    <row r="77" spans="2:25" ht="12.9" customHeight="1" x14ac:dyDescent="0.25">
      <c r="B77" s="27" t="s">
        <v>85</v>
      </c>
      <c r="C77" s="29"/>
      <c r="D77" s="26"/>
      <c r="E77" s="26"/>
      <c r="F77" s="26"/>
    </row>
    <row r="78" spans="2:25" ht="12.9" customHeight="1" x14ac:dyDescent="0.25">
      <c r="B78" s="28" t="s">
        <v>123</v>
      </c>
      <c r="C78" s="29"/>
      <c r="D78" s="26"/>
      <c r="E78" s="26"/>
      <c r="F78" s="26"/>
    </row>
    <row r="79" spans="2:25" ht="12.9" customHeight="1" x14ac:dyDescent="0.2">
      <c r="B79" s="62"/>
      <c r="C79" s="62"/>
      <c r="D79" s="62"/>
      <c r="E79" s="62"/>
      <c r="F79" s="61"/>
    </row>
    <row r="80" spans="2:25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402.17683299999999</v>
      </c>
      <c r="F81" s="6">
        <f>E81/'2020'!$O$1</f>
        <v>53.378038755060054</v>
      </c>
    </row>
    <row r="82" spans="2:6" ht="12.9" customHeight="1" x14ac:dyDescent="0.2">
      <c r="B82" s="5" t="s">
        <v>37</v>
      </c>
      <c r="C82" s="5"/>
      <c r="D82" s="5"/>
      <c r="E82" s="11">
        <f>+E51</f>
        <v>162.716103</v>
      </c>
      <c r="F82" s="11">
        <f>E82/'2020'!$O$1</f>
        <v>21.596138164443559</v>
      </c>
    </row>
    <row r="85" spans="2:6" ht="12.9" customHeight="1" x14ac:dyDescent="0.2">
      <c r="B85" s="36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pageSetup paperSize="9" orientation="portrait" r:id="rId1"/>
  <ignoredErrors>
    <ignoredError sqref="B6:B23 B32:B49 B58:B72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" width="9.28515625" style="21"/>
    <col min="17" max="17" width="9.28515625" style="32"/>
    <col min="18" max="18" width="15.140625" style="32" bestFit="1" customWidth="1"/>
    <col min="19" max="19" width="16.7109375" style="32" bestFit="1" customWidth="1"/>
    <col min="20" max="21" width="15.140625" style="32" bestFit="1" customWidth="1"/>
    <col min="22" max="23" width="9.28515625" style="21"/>
    <col min="24" max="24" width="11.7109375" style="21" bestFit="1" customWidth="1"/>
    <col min="25" max="25" width="16.140625" style="21" customWidth="1"/>
    <col min="26" max="16384" width="9.28515625" style="21"/>
  </cols>
  <sheetData>
    <row r="2" spans="2:25" ht="12.9" customHeight="1" x14ac:dyDescent="0.3">
      <c r="B2" s="17" t="s">
        <v>86</v>
      </c>
      <c r="C2" s="16"/>
      <c r="D2" s="29"/>
      <c r="E2" s="29"/>
      <c r="F2" s="29"/>
    </row>
    <row r="3" spans="2:25" ht="12.9" customHeight="1" x14ac:dyDescent="0.2">
      <c r="B3" s="23"/>
      <c r="C3" s="29"/>
      <c r="D3" s="29"/>
      <c r="E3" s="29"/>
      <c r="F3" s="29"/>
    </row>
    <row r="4" spans="2:25" ht="22.5" customHeight="1" x14ac:dyDescent="0.2">
      <c r="B4" s="63" t="s">
        <v>56</v>
      </c>
      <c r="C4" s="63"/>
      <c r="D4" s="63" t="s">
        <v>57</v>
      </c>
      <c r="E4" s="63"/>
      <c r="F4" s="63"/>
      <c r="R4" s="34"/>
      <c r="S4" s="34"/>
      <c r="T4" s="34"/>
      <c r="U4" s="34"/>
    </row>
    <row r="5" spans="2:2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  <c r="R5" s="34"/>
      <c r="S5" s="34"/>
      <c r="T5" s="34"/>
      <c r="U5" s="34"/>
    </row>
    <row r="6" spans="2:25" ht="12.9" customHeight="1" x14ac:dyDescent="0.2">
      <c r="B6" s="18" t="s">
        <v>2</v>
      </c>
      <c r="C6" s="18" t="s">
        <v>17</v>
      </c>
      <c r="D6" s="35">
        <v>601641</v>
      </c>
      <c r="E6" s="26">
        <v>2672590</v>
      </c>
      <c r="F6" s="26">
        <f>E6/'2020'!$O$1</f>
        <v>354713.65054084541</v>
      </c>
      <c r="Q6" s="34"/>
      <c r="R6" s="35"/>
      <c r="S6" s="26"/>
      <c r="T6" s="26"/>
      <c r="U6" s="26"/>
      <c r="X6" s="26"/>
      <c r="Y6" s="26"/>
    </row>
    <row r="7" spans="2:25" ht="12.9" customHeight="1" x14ac:dyDescent="0.2">
      <c r="B7" s="18" t="s">
        <v>3</v>
      </c>
      <c r="C7" s="18" t="s">
        <v>18</v>
      </c>
      <c r="D7" s="35">
        <v>428669</v>
      </c>
      <c r="E7" s="26">
        <v>2086901</v>
      </c>
      <c r="F7" s="26">
        <f>E7/'2020'!$O$1</f>
        <v>276979.36160329153</v>
      </c>
      <c r="Q7" s="34"/>
      <c r="R7" s="35"/>
      <c r="S7" s="26"/>
      <c r="T7" s="26"/>
      <c r="U7" s="26"/>
      <c r="X7" s="26"/>
      <c r="Y7" s="26"/>
    </row>
    <row r="8" spans="2:25" ht="12.9" customHeight="1" x14ac:dyDescent="0.2">
      <c r="B8" s="18" t="s">
        <v>4</v>
      </c>
      <c r="C8" s="18" t="s">
        <v>19</v>
      </c>
      <c r="D8" s="35">
        <v>1578800</v>
      </c>
      <c r="E8" s="26">
        <v>425850</v>
      </c>
      <c r="F8" s="26">
        <f>E8/'2020'!$O$1</f>
        <v>56520.007963368502</v>
      </c>
      <c r="Q8" s="34"/>
      <c r="R8" s="35"/>
      <c r="S8" s="26"/>
      <c r="T8" s="26"/>
      <c r="U8" s="26"/>
      <c r="X8" s="26"/>
      <c r="Y8" s="26"/>
    </row>
    <row r="9" spans="2:25" ht="12.9" customHeight="1" x14ac:dyDescent="0.2">
      <c r="B9" s="18" t="s">
        <v>5</v>
      </c>
      <c r="C9" s="18" t="s">
        <v>20</v>
      </c>
      <c r="D9" s="35">
        <v>5535250</v>
      </c>
      <c r="E9" s="26">
        <v>5580895</v>
      </c>
      <c r="F9" s="26">
        <f>E9/'2020'!$O$1</f>
        <v>740712.05786714447</v>
      </c>
      <c r="Q9" s="34"/>
      <c r="R9" s="35"/>
      <c r="S9" s="26"/>
      <c r="T9" s="26"/>
      <c r="U9" s="26"/>
      <c r="X9" s="26"/>
      <c r="Y9" s="26"/>
    </row>
    <row r="10" spans="2:25" ht="12.9" customHeight="1" x14ac:dyDescent="0.2">
      <c r="B10" s="18" t="s">
        <v>6</v>
      </c>
      <c r="C10" s="18" t="s">
        <v>21</v>
      </c>
      <c r="D10" s="35">
        <v>52108200</v>
      </c>
      <c r="E10" s="26">
        <v>1112820</v>
      </c>
      <c r="F10" s="26">
        <f>E10/'2020'!$O$1</f>
        <v>147696.59565996416</v>
      </c>
      <c r="Q10" s="34"/>
      <c r="R10" s="35"/>
      <c r="S10" s="26"/>
      <c r="T10" s="26"/>
      <c r="U10" s="26"/>
      <c r="X10" s="26"/>
      <c r="Y10" s="26"/>
    </row>
    <row r="11" spans="2:25" ht="12.9" customHeight="1" x14ac:dyDescent="0.2">
      <c r="B11" s="18" t="s">
        <v>7</v>
      </c>
      <c r="C11" s="18" t="s">
        <v>22</v>
      </c>
      <c r="D11" s="35">
        <v>420000</v>
      </c>
      <c r="E11" s="26">
        <v>25925</v>
      </c>
      <c r="F11" s="26">
        <f>E11/'2020'!$O$1</f>
        <v>3440.8388081491803</v>
      </c>
      <c r="Q11" s="34"/>
      <c r="R11" s="35"/>
      <c r="S11" s="26"/>
      <c r="T11" s="26"/>
      <c r="U11" s="26"/>
      <c r="X11" s="26"/>
      <c r="Y11" s="26"/>
    </row>
    <row r="12" spans="2:25" ht="12.9" customHeight="1" x14ac:dyDescent="0.2">
      <c r="B12" s="18" t="s">
        <v>8</v>
      </c>
      <c r="C12" s="18" t="s">
        <v>23</v>
      </c>
      <c r="D12" s="26">
        <v>316300</v>
      </c>
      <c r="E12" s="26">
        <v>209457</v>
      </c>
      <c r="F12" s="26">
        <f>E12/'2020'!$O$1</f>
        <v>27799.721282102328</v>
      </c>
      <c r="R12" s="26"/>
      <c r="S12" s="26"/>
      <c r="T12" s="26"/>
      <c r="U12" s="26"/>
      <c r="X12" s="26"/>
      <c r="Y12" s="26"/>
    </row>
    <row r="13" spans="2:25" ht="12.9" customHeight="1" x14ac:dyDescent="0.2">
      <c r="B13" s="18" t="s">
        <v>38</v>
      </c>
      <c r="C13" s="18" t="s">
        <v>39</v>
      </c>
      <c r="D13" s="26">
        <v>47760</v>
      </c>
      <c r="E13" s="26">
        <v>3821</v>
      </c>
      <c r="F13" s="26">
        <f>E13/'2020'!$O$1</f>
        <v>507.13385095228614</v>
      </c>
      <c r="R13" s="26"/>
      <c r="S13" s="26"/>
      <c r="T13" s="26"/>
      <c r="U13" s="26"/>
      <c r="X13" s="26"/>
      <c r="Y13" s="26"/>
    </row>
    <row r="14" spans="2:25" ht="12.9" customHeight="1" x14ac:dyDescent="0.2">
      <c r="B14" s="18" t="s">
        <v>9</v>
      </c>
      <c r="C14" s="18" t="s">
        <v>24</v>
      </c>
      <c r="D14" s="26">
        <v>2835690</v>
      </c>
      <c r="E14" s="26">
        <v>2006032</v>
      </c>
      <c r="F14" s="26">
        <f>E14/'2020'!$O$1</f>
        <v>266246.20080960914</v>
      </c>
      <c r="R14" s="26"/>
      <c r="S14" s="26"/>
      <c r="T14" s="26"/>
      <c r="U14" s="26"/>
      <c r="X14" s="26"/>
      <c r="Y14" s="26"/>
    </row>
    <row r="15" spans="2:25" ht="12.9" customHeight="1" x14ac:dyDescent="0.2">
      <c r="B15" s="18" t="s">
        <v>10</v>
      </c>
      <c r="C15" s="18" t="s">
        <v>25</v>
      </c>
      <c r="D15" s="26">
        <v>3570651</v>
      </c>
      <c r="E15" s="26">
        <v>25127089</v>
      </c>
      <c r="F15" s="26">
        <f>E15/'2020'!$O$1</f>
        <v>3334937.8193642576</v>
      </c>
      <c r="R15" s="26"/>
      <c r="S15" s="26"/>
      <c r="T15" s="26"/>
      <c r="U15" s="26"/>
      <c r="X15" s="26"/>
      <c r="Y15" s="26"/>
    </row>
    <row r="16" spans="2:25" ht="12.9" customHeight="1" x14ac:dyDescent="0.2">
      <c r="B16" s="18" t="s">
        <v>11</v>
      </c>
      <c r="C16" s="18" t="s">
        <v>26</v>
      </c>
      <c r="D16" s="26">
        <v>454218</v>
      </c>
      <c r="E16" s="26">
        <v>3816124</v>
      </c>
      <c r="F16" s="26">
        <f>E16/'2020'!$O$1</f>
        <v>506486.69453845639</v>
      </c>
      <c r="R16" s="26"/>
      <c r="S16" s="26"/>
      <c r="T16" s="26"/>
      <c r="U16" s="26"/>
      <c r="X16" s="26"/>
      <c r="Y16" s="26"/>
    </row>
    <row r="17" spans="2:25" ht="12.9" customHeight="1" x14ac:dyDescent="0.2">
      <c r="B17" s="18" t="s">
        <v>12</v>
      </c>
      <c r="C17" s="18" t="s">
        <v>27</v>
      </c>
      <c r="D17" s="26">
        <v>9781594</v>
      </c>
      <c r="E17" s="26">
        <v>67286743</v>
      </c>
      <c r="F17" s="26">
        <f>E17/'2020'!$O$1</f>
        <v>8930485.5000331793</v>
      </c>
      <c r="R17" s="26"/>
      <c r="S17" s="26"/>
      <c r="T17" s="26"/>
      <c r="U17" s="26"/>
      <c r="X17" s="26"/>
      <c r="Y17" s="26"/>
    </row>
    <row r="18" spans="2:25" ht="12.9" customHeight="1" x14ac:dyDescent="0.2">
      <c r="B18" s="18" t="s">
        <v>13</v>
      </c>
      <c r="C18" s="18" t="s">
        <v>28</v>
      </c>
      <c r="D18" s="26">
        <v>831525</v>
      </c>
      <c r="E18" s="26">
        <v>49215</v>
      </c>
      <c r="F18" s="26">
        <f>E18/'2020'!$O$1</f>
        <v>6531.9530161258208</v>
      </c>
      <c r="R18" s="26"/>
      <c r="S18" s="26"/>
      <c r="T18" s="26"/>
      <c r="U18" s="26"/>
      <c r="X18" s="26"/>
      <c r="Y18" s="26"/>
    </row>
    <row r="19" spans="2:25" ht="12.9" customHeight="1" x14ac:dyDescent="0.2">
      <c r="B19" s="18" t="s">
        <v>40</v>
      </c>
      <c r="C19" s="18" t="s">
        <v>41</v>
      </c>
      <c r="D19" s="26">
        <v>3352</v>
      </c>
      <c r="E19" s="26">
        <v>4525</v>
      </c>
      <c r="F19" s="26">
        <f>E19/'2020'!$O$1</f>
        <v>600.57070807618288</v>
      </c>
      <c r="R19" s="26"/>
      <c r="S19" s="26"/>
      <c r="T19" s="26"/>
      <c r="U19" s="26"/>
      <c r="X19" s="26"/>
      <c r="Y19" s="26"/>
    </row>
    <row r="20" spans="2:25" ht="12.9" customHeight="1" x14ac:dyDescent="0.2">
      <c r="B20" s="18" t="s">
        <v>42</v>
      </c>
      <c r="C20" s="18" t="s">
        <v>43</v>
      </c>
      <c r="D20" s="26">
        <v>240</v>
      </c>
      <c r="E20" s="26">
        <v>805</v>
      </c>
      <c r="F20" s="26">
        <f>E20/'2020'!$O$1</f>
        <v>106.84186077377397</v>
      </c>
      <c r="R20" s="26"/>
      <c r="S20" s="26"/>
      <c r="T20" s="26"/>
      <c r="U20" s="26"/>
      <c r="X20" s="26"/>
      <c r="Y20" s="26"/>
    </row>
    <row r="21" spans="2:25" ht="12.9" customHeight="1" x14ac:dyDescent="0.2">
      <c r="B21" s="18" t="s">
        <v>14</v>
      </c>
      <c r="C21" s="18" t="s">
        <v>29</v>
      </c>
      <c r="D21" s="26">
        <v>824869</v>
      </c>
      <c r="E21" s="26">
        <v>3105841</v>
      </c>
      <c r="F21" s="26">
        <f>E21/'2020'!$O$1</f>
        <v>412215.94000929059</v>
      </c>
      <c r="I21" s="6"/>
      <c r="R21" s="26"/>
      <c r="S21" s="26"/>
      <c r="T21" s="26"/>
      <c r="U21" s="26"/>
      <c r="X21" s="26"/>
      <c r="Y21" s="26"/>
    </row>
    <row r="22" spans="2:25" ht="12.9" customHeight="1" x14ac:dyDescent="0.2">
      <c r="B22" s="18" t="s">
        <v>15</v>
      </c>
      <c r="C22" s="18" t="s">
        <v>30</v>
      </c>
      <c r="D22" s="26">
        <v>86906779</v>
      </c>
      <c r="E22" s="26">
        <v>650815888</v>
      </c>
      <c r="F22" s="26">
        <f>E22/'2020'!$O$1</f>
        <v>86378112.416218728</v>
      </c>
      <c r="I22" s="6"/>
      <c r="R22" s="26"/>
      <c r="S22" s="26"/>
      <c r="T22" s="26"/>
      <c r="U22" s="26"/>
      <c r="X22" s="26"/>
      <c r="Y22" s="26"/>
    </row>
    <row r="23" spans="2:25" ht="12.9" customHeight="1" x14ac:dyDescent="0.2">
      <c r="B23" s="18" t="s">
        <v>16</v>
      </c>
      <c r="C23" s="18" t="s">
        <v>31</v>
      </c>
      <c r="D23" s="26">
        <v>175570</v>
      </c>
      <c r="E23" s="26">
        <v>291942</v>
      </c>
      <c r="F23" s="26">
        <f>E23/'2020'!$O$1</f>
        <v>38747.36213418276</v>
      </c>
      <c r="I23" s="6"/>
      <c r="J23" s="6"/>
      <c r="R23" s="26"/>
      <c r="S23" s="26"/>
      <c r="T23" s="26"/>
      <c r="U23" s="26"/>
      <c r="X23" s="26"/>
      <c r="Y23" s="26"/>
    </row>
    <row r="24" spans="2:25" s="15" customFormat="1" ht="12.9" customHeight="1" x14ac:dyDescent="0.2">
      <c r="B24" s="7" t="s">
        <v>32</v>
      </c>
      <c r="C24" s="4"/>
      <c r="D24" s="4"/>
      <c r="E24" s="8">
        <f>SUM(E6:E23)</f>
        <v>764622463</v>
      </c>
      <c r="F24" s="8">
        <f>E24/'2020'!$O$1</f>
        <v>101482840.6662685</v>
      </c>
      <c r="I24" s="13"/>
      <c r="J24" s="13"/>
      <c r="Q24" s="32"/>
      <c r="R24" s="32"/>
      <c r="S24" s="26"/>
      <c r="T24" s="33"/>
      <c r="U24" s="26"/>
      <c r="W24" s="21"/>
      <c r="X24" s="21"/>
      <c r="Y24" s="26"/>
    </row>
    <row r="25" spans="2:25" ht="12.9" customHeight="1" x14ac:dyDescent="0.2">
      <c r="B25" s="9" t="s">
        <v>122</v>
      </c>
      <c r="C25" s="2"/>
      <c r="D25" s="10"/>
      <c r="E25" s="3">
        <f>+E24/1000000</f>
        <v>764.62246300000004</v>
      </c>
      <c r="F25" s="3">
        <f>E25/'2020'!$O$1</f>
        <v>101.4828406662685</v>
      </c>
      <c r="J25" s="6"/>
    </row>
    <row r="26" spans="2:25" ht="12.9" customHeight="1" x14ac:dyDescent="0.2">
      <c r="B26" s="22"/>
      <c r="D26" s="19"/>
      <c r="E26" s="19"/>
      <c r="F26" s="19"/>
    </row>
    <row r="27" spans="2:25" ht="12.9" customHeight="1" x14ac:dyDescent="0.2">
      <c r="B27" s="22"/>
      <c r="D27" s="19"/>
      <c r="E27" s="19"/>
      <c r="F27" s="19"/>
    </row>
    <row r="28" spans="2:25" ht="12.9" customHeight="1" x14ac:dyDescent="0.25">
      <c r="B28" s="27" t="s">
        <v>87</v>
      </c>
      <c r="C28" s="29"/>
      <c r="D28" s="29"/>
      <c r="E28" s="29"/>
      <c r="F28" s="29"/>
    </row>
    <row r="29" spans="2:25" ht="12.9" customHeight="1" x14ac:dyDescent="0.2">
      <c r="B29" s="20"/>
      <c r="C29" s="29"/>
      <c r="D29" s="29"/>
      <c r="E29" s="29"/>
      <c r="F29" s="29"/>
    </row>
    <row r="30" spans="2:25" ht="22.5" customHeight="1" x14ac:dyDescent="0.2">
      <c r="B30" s="63" t="s">
        <v>56</v>
      </c>
      <c r="C30" s="63"/>
      <c r="D30" s="63" t="s">
        <v>60</v>
      </c>
      <c r="E30" s="63"/>
      <c r="F30" s="63"/>
    </row>
    <row r="31" spans="2:25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</row>
    <row r="32" spans="2:25" ht="12.9" customHeight="1" x14ac:dyDescent="0.2">
      <c r="B32" s="18" t="s">
        <v>2</v>
      </c>
      <c r="C32" s="18" t="s">
        <v>17</v>
      </c>
      <c r="D32" s="26">
        <v>80695</v>
      </c>
      <c r="E32" s="26">
        <v>358258</v>
      </c>
      <c r="F32" s="26">
        <f>E32/'2020'!$O$1</f>
        <v>47549.007897007097</v>
      </c>
    </row>
    <row r="33" spans="2:25" ht="12.9" customHeight="1" x14ac:dyDescent="0.2">
      <c r="B33" s="18">
        <v>124</v>
      </c>
      <c r="C33" s="18" t="s">
        <v>18</v>
      </c>
      <c r="D33" s="26">
        <v>91802</v>
      </c>
      <c r="E33" s="26">
        <v>455642</v>
      </c>
      <c r="F33" s="26">
        <f>E33/'2020'!$O$1</f>
        <v>60474.085871657044</v>
      </c>
    </row>
    <row r="34" spans="2:25" ht="12.9" customHeight="1" x14ac:dyDescent="0.2">
      <c r="B34" s="18" t="s">
        <v>4</v>
      </c>
      <c r="C34" s="18" t="s">
        <v>19</v>
      </c>
      <c r="D34" s="26">
        <v>838800</v>
      </c>
      <c r="E34" s="26">
        <v>226694</v>
      </c>
      <c r="F34" s="26">
        <f>E34/'2020'!$O$1</f>
        <v>30087.464330745235</v>
      </c>
      <c r="Q34" s="33"/>
      <c r="R34" s="33"/>
      <c r="S34" s="33"/>
    </row>
    <row r="35" spans="2:25" ht="12.9" customHeight="1" x14ac:dyDescent="0.2">
      <c r="B35" s="18" t="s">
        <v>5</v>
      </c>
      <c r="C35" s="18" t="s">
        <v>20</v>
      </c>
      <c r="D35" s="26">
        <v>118450</v>
      </c>
      <c r="E35" s="26">
        <v>117804</v>
      </c>
      <c r="F35" s="26">
        <f>E35/'2020'!$O$1</f>
        <v>15635.277722476607</v>
      </c>
    </row>
    <row r="36" spans="2:25" ht="12.9" customHeight="1" x14ac:dyDescent="0.2">
      <c r="B36" s="18" t="s">
        <v>6</v>
      </c>
      <c r="C36" s="18" t="s">
        <v>21</v>
      </c>
      <c r="D36" s="26">
        <v>12569685</v>
      </c>
      <c r="E36" s="26">
        <v>268441</v>
      </c>
      <c r="F36" s="26">
        <f>E36/'2020'!$O$1</f>
        <v>35628.243413630633</v>
      </c>
    </row>
    <row r="37" spans="2:25" ht="12.9" customHeight="1" x14ac:dyDescent="0.2">
      <c r="B37" s="18" t="s">
        <v>7</v>
      </c>
      <c r="C37" s="18" t="s">
        <v>22</v>
      </c>
      <c r="D37" s="26">
        <v>31000</v>
      </c>
      <c r="E37" s="26">
        <v>2060</v>
      </c>
      <c r="F37" s="26">
        <f>E37/'2020'!$O$1</f>
        <v>273.40898533412968</v>
      </c>
    </row>
    <row r="38" spans="2:25" ht="12.9" customHeight="1" x14ac:dyDescent="0.2">
      <c r="B38" s="18" t="s">
        <v>8</v>
      </c>
      <c r="C38" s="18" t="s">
        <v>23</v>
      </c>
      <c r="D38" s="26">
        <v>93200</v>
      </c>
      <c r="E38" s="26">
        <v>62203</v>
      </c>
      <c r="F38" s="26">
        <f>E38/'2020'!$O$1</f>
        <v>8255.7568518149837</v>
      </c>
    </row>
    <row r="39" spans="2:25" ht="12.9" customHeight="1" x14ac:dyDescent="0.2">
      <c r="B39" s="18" t="s">
        <v>38</v>
      </c>
      <c r="C39" s="18" t="s">
        <v>39</v>
      </c>
      <c r="D39" s="26">
        <v>1100</v>
      </c>
      <c r="E39" s="26">
        <v>109</v>
      </c>
      <c r="F39" s="26">
        <f>E39/'2020'!$O$1</f>
        <v>14.466786117194239</v>
      </c>
    </row>
    <row r="40" spans="2:25" ht="12.9" customHeight="1" x14ac:dyDescent="0.2">
      <c r="B40" s="18" t="s">
        <v>9</v>
      </c>
      <c r="C40" s="18" t="s">
        <v>24</v>
      </c>
      <c r="D40" s="26">
        <v>240210</v>
      </c>
      <c r="E40" s="26">
        <v>167999</v>
      </c>
      <c r="F40" s="26">
        <f>E40/'2020'!$O$1</f>
        <v>22297.299090848763</v>
      </c>
    </row>
    <row r="41" spans="2:25" ht="12.9" customHeight="1" x14ac:dyDescent="0.2">
      <c r="B41" s="18" t="s">
        <v>10</v>
      </c>
      <c r="C41" s="18" t="s">
        <v>25</v>
      </c>
      <c r="D41" s="26">
        <v>711540</v>
      </c>
      <c r="E41" s="26">
        <v>5086516</v>
      </c>
      <c r="F41" s="26">
        <f>E41/'2020'!$O$1</f>
        <v>675096.68856593</v>
      </c>
    </row>
    <row r="42" spans="2:25" ht="12.9" customHeight="1" x14ac:dyDescent="0.2">
      <c r="B42" s="18" t="s">
        <v>11</v>
      </c>
      <c r="C42" s="18" t="s">
        <v>26</v>
      </c>
      <c r="D42" s="26">
        <v>118480</v>
      </c>
      <c r="E42" s="26">
        <v>1009049</v>
      </c>
      <c r="F42" s="26">
        <f>E42/'2020'!$O$1</f>
        <v>133923.81710797001</v>
      </c>
    </row>
    <row r="43" spans="2:25" ht="12.9" customHeight="1" x14ac:dyDescent="0.2">
      <c r="B43" s="18" t="s">
        <v>12</v>
      </c>
      <c r="C43" s="18" t="s">
        <v>27</v>
      </c>
      <c r="D43" s="26">
        <v>718391</v>
      </c>
      <c r="E43" s="26">
        <v>4988076</v>
      </c>
      <c r="F43" s="26">
        <f>E43/'2020'!$O$1</f>
        <v>662031.45530559425</v>
      </c>
    </row>
    <row r="44" spans="2:25" ht="12.9" customHeight="1" x14ac:dyDescent="0.2">
      <c r="B44" s="18" t="s">
        <v>13</v>
      </c>
      <c r="C44" s="18" t="s">
        <v>28</v>
      </c>
      <c r="D44" s="26">
        <v>514955</v>
      </c>
      <c r="E44" s="26">
        <v>33305</v>
      </c>
      <c r="F44" s="26">
        <f>E44/'2020'!$O$1</f>
        <v>4420.3331342491201</v>
      </c>
    </row>
    <row r="45" spans="2:25" ht="12.9" customHeight="1" x14ac:dyDescent="0.2">
      <c r="B45" s="18" t="s">
        <v>40</v>
      </c>
      <c r="C45" s="18" t="s">
        <v>41</v>
      </c>
      <c r="D45" s="26">
        <v>0</v>
      </c>
      <c r="E45" s="26">
        <v>0</v>
      </c>
      <c r="F45" s="26">
        <f>E45/'2020'!$O$1</f>
        <v>0</v>
      </c>
    </row>
    <row r="46" spans="2:25" ht="12.9" customHeight="1" x14ac:dyDescent="0.2">
      <c r="B46" s="12" t="s">
        <v>42</v>
      </c>
      <c r="C46" s="12" t="s">
        <v>43</v>
      </c>
      <c r="D46" s="26">
        <v>7</v>
      </c>
      <c r="E46" s="26">
        <v>28</v>
      </c>
      <c r="F46" s="26">
        <f>E46/'2020'!$O$1</f>
        <v>3.7162386356095292</v>
      </c>
    </row>
    <row r="47" spans="2:25" ht="12.9" customHeight="1" x14ac:dyDescent="0.2">
      <c r="B47" s="18" t="s">
        <v>14</v>
      </c>
      <c r="C47" s="18" t="s">
        <v>29</v>
      </c>
      <c r="D47" s="26">
        <v>789252</v>
      </c>
      <c r="E47" s="26">
        <v>3086846</v>
      </c>
      <c r="F47" s="26">
        <f>E47/'2020'!$O$1</f>
        <v>409694.87026345474</v>
      </c>
      <c r="T47" s="33"/>
      <c r="U47" s="33"/>
    </row>
    <row r="48" spans="2:25" ht="12.9" customHeight="1" x14ac:dyDescent="0.2">
      <c r="B48" s="18" t="s">
        <v>15</v>
      </c>
      <c r="C48" s="18" t="s">
        <v>30</v>
      </c>
      <c r="D48" s="26">
        <v>34256347</v>
      </c>
      <c r="E48" s="26">
        <v>259689380</v>
      </c>
      <c r="F48" s="26">
        <f>E48/'2020'!$O$1</f>
        <v>34466703.829053022</v>
      </c>
      <c r="W48" s="15"/>
      <c r="X48" s="15"/>
      <c r="Y48" s="15"/>
    </row>
    <row r="49" spans="2:25" ht="12.9" customHeight="1" x14ac:dyDescent="0.2">
      <c r="B49" s="18" t="s">
        <v>16</v>
      </c>
      <c r="C49" s="18" t="s">
        <v>31</v>
      </c>
      <c r="D49" s="26">
        <v>112940</v>
      </c>
      <c r="E49" s="26">
        <v>189557</v>
      </c>
      <c r="F49" s="26">
        <f>E49/'2020'!$O$1</f>
        <v>25158.53739465127</v>
      </c>
    </row>
    <row r="50" spans="2:25" s="15" customFormat="1" ht="12.9" customHeight="1" x14ac:dyDescent="0.2">
      <c r="B50" s="4" t="s">
        <v>32</v>
      </c>
      <c r="C50" s="4"/>
      <c r="D50" s="8"/>
      <c r="E50" s="8">
        <f>SUM(E32:E49)</f>
        <v>275741967</v>
      </c>
      <c r="F50" s="8">
        <f>E50/'2020'!$O$1</f>
        <v>36597248.258013137</v>
      </c>
      <c r="Q50" s="32"/>
      <c r="R50" s="32"/>
      <c r="S50" s="32"/>
      <c r="T50" s="32"/>
      <c r="U50" s="32"/>
      <c r="W50" s="21"/>
      <c r="X50" s="21"/>
      <c r="Y50" s="21"/>
    </row>
    <row r="51" spans="2:25" ht="12.9" customHeight="1" x14ac:dyDescent="0.2">
      <c r="B51" s="9" t="s">
        <v>122</v>
      </c>
      <c r="C51" s="2"/>
      <c r="D51" s="10"/>
      <c r="E51" s="3">
        <f>+E50/1000000</f>
        <v>275.74196699999999</v>
      </c>
      <c r="F51" s="3">
        <f>E51/'2020'!$O$1</f>
        <v>36.597248258013138</v>
      </c>
    </row>
    <row r="52" spans="2:25" ht="12.9" customHeight="1" x14ac:dyDescent="0.2">
      <c r="B52" s="22"/>
      <c r="D52" s="19"/>
      <c r="E52" s="19"/>
      <c r="F52" s="19"/>
    </row>
    <row r="53" spans="2:25" ht="12.9" customHeight="1" x14ac:dyDescent="0.2">
      <c r="B53" s="22"/>
      <c r="D53" s="19"/>
      <c r="E53" s="19"/>
      <c r="F53" s="19"/>
    </row>
    <row r="54" spans="2:25" ht="12.9" customHeight="1" x14ac:dyDescent="0.25">
      <c r="B54" s="25" t="s">
        <v>88</v>
      </c>
      <c r="C54" s="29"/>
      <c r="D54" s="29"/>
      <c r="E54" s="29"/>
      <c r="F54" s="29"/>
    </row>
    <row r="55" spans="2:25" ht="12.9" customHeight="1" x14ac:dyDescent="0.2">
      <c r="B55" s="23"/>
      <c r="C55" s="29"/>
      <c r="D55" s="29"/>
      <c r="E55" s="29"/>
      <c r="F55" s="29"/>
    </row>
    <row r="56" spans="2:25" ht="22.5" customHeight="1" x14ac:dyDescent="0.2">
      <c r="B56" s="63" t="s">
        <v>56</v>
      </c>
      <c r="C56" s="63"/>
      <c r="D56" s="63" t="s">
        <v>57</v>
      </c>
      <c r="E56" s="63"/>
      <c r="F56" s="63"/>
    </row>
    <row r="57" spans="2:25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25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E58/'2020'!$O$1</f>
        <v>0</v>
      </c>
    </row>
    <row r="59" spans="2:25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E59/'2020'!$O$1</f>
        <v>0</v>
      </c>
    </row>
    <row r="60" spans="2:25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E60/'2020'!$O$1</f>
        <v>0</v>
      </c>
    </row>
    <row r="61" spans="2:25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E61/'2020'!$O$1</f>
        <v>0</v>
      </c>
    </row>
    <row r="62" spans="2:25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E62/'2020'!$O$1</f>
        <v>0</v>
      </c>
    </row>
    <row r="63" spans="2:25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E63/'2020'!$O$1</f>
        <v>0</v>
      </c>
    </row>
    <row r="64" spans="2:25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E64/'2020'!$O$1</f>
        <v>0</v>
      </c>
    </row>
    <row r="65" spans="2:25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E65/'2020'!$O$1</f>
        <v>0</v>
      </c>
    </row>
    <row r="66" spans="2:25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E66/'2020'!$O$1</f>
        <v>0</v>
      </c>
    </row>
    <row r="67" spans="2:25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E67/'2020'!$O$1</f>
        <v>0</v>
      </c>
    </row>
    <row r="68" spans="2:25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E68/'2020'!$O$1</f>
        <v>0</v>
      </c>
    </row>
    <row r="69" spans="2:25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E69/'2020'!$O$1</f>
        <v>0</v>
      </c>
    </row>
    <row r="70" spans="2:25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E70/'2020'!$O$1</f>
        <v>0</v>
      </c>
    </row>
    <row r="71" spans="2:25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E71/'2020'!$O$1</f>
        <v>0</v>
      </c>
      <c r="W71" s="15"/>
      <c r="X71" s="15"/>
      <c r="Y71" s="15"/>
    </row>
    <row r="72" spans="2:25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E72/'2020'!$O$1</f>
        <v>0</v>
      </c>
    </row>
    <row r="73" spans="2:25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E73/'2020'!$O$1</f>
        <v>0</v>
      </c>
      <c r="Q73" s="32"/>
      <c r="R73" s="32"/>
      <c r="S73" s="32"/>
      <c r="T73" s="32"/>
      <c r="U73" s="32"/>
      <c r="W73" s="21"/>
      <c r="X73" s="21"/>
      <c r="Y73" s="21"/>
    </row>
    <row r="74" spans="2:25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E74/'2020'!$O$1</f>
        <v>0</v>
      </c>
    </row>
    <row r="75" spans="2:25" ht="12.9" customHeight="1" x14ac:dyDescent="0.2">
      <c r="B75" s="22"/>
      <c r="D75" s="26"/>
      <c r="E75" s="26"/>
      <c r="F75" s="26"/>
    </row>
    <row r="76" spans="2:25" ht="12.9" customHeight="1" x14ac:dyDescent="0.2">
      <c r="B76" s="22"/>
      <c r="D76" s="26"/>
      <c r="E76" s="26"/>
      <c r="F76" s="26"/>
    </row>
    <row r="77" spans="2:25" ht="12.9" customHeight="1" x14ac:dyDescent="0.25">
      <c r="B77" s="27" t="s">
        <v>89</v>
      </c>
      <c r="C77" s="29"/>
      <c r="D77" s="26"/>
      <c r="E77" s="26"/>
      <c r="F77" s="26"/>
    </row>
    <row r="78" spans="2:25" ht="12.9" customHeight="1" x14ac:dyDescent="0.25">
      <c r="B78" s="28" t="s">
        <v>123</v>
      </c>
      <c r="C78" s="29"/>
      <c r="D78" s="26"/>
      <c r="E78" s="26"/>
      <c r="F78" s="26"/>
    </row>
    <row r="79" spans="2:25" ht="12.9" customHeight="1" x14ac:dyDescent="0.2">
      <c r="B79" s="62"/>
      <c r="C79" s="62"/>
      <c r="D79" s="62"/>
      <c r="E79" s="62"/>
      <c r="F79" s="61"/>
    </row>
    <row r="80" spans="2:25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764.62246300000004</v>
      </c>
      <c r="F81" s="6">
        <f>E81/'2020'!$O$1</f>
        <v>101.4828406662685</v>
      </c>
    </row>
    <row r="82" spans="2:6" ht="12.9" customHeight="1" x14ac:dyDescent="0.2">
      <c r="B82" s="5" t="s">
        <v>37</v>
      </c>
      <c r="C82" s="5"/>
      <c r="D82" s="5"/>
      <c r="E82" s="11">
        <f>+E51</f>
        <v>275.74196699999999</v>
      </c>
      <c r="F82" s="11">
        <f>E82/'2020'!$O$1</f>
        <v>36.597248258013138</v>
      </c>
    </row>
    <row r="85" spans="2:6" ht="12.9" customHeight="1" x14ac:dyDescent="0.2">
      <c r="B85" s="36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" width="9.28515625" style="21"/>
    <col min="17" max="17" width="9.28515625" style="32"/>
    <col min="18" max="18" width="15.140625" style="32" bestFit="1" customWidth="1"/>
    <col min="19" max="19" width="16.7109375" style="32" bestFit="1" customWidth="1"/>
    <col min="20" max="21" width="15.140625" style="32" bestFit="1" customWidth="1"/>
    <col min="22" max="23" width="9.28515625" style="21"/>
    <col min="24" max="24" width="11.7109375" style="21" bestFit="1" customWidth="1"/>
    <col min="25" max="25" width="16.140625" style="21" customWidth="1"/>
    <col min="26" max="16384" width="9.28515625" style="21"/>
  </cols>
  <sheetData>
    <row r="2" spans="2:25" ht="12.9" customHeight="1" x14ac:dyDescent="0.3">
      <c r="B2" s="17" t="s">
        <v>90</v>
      </c>
      <c r="C2" s="16"/>
      <c r="D2" s="29"/>
      <c r="E2" s="29"/>
      <c r="F2" s="29"/>
    </row>
    <row r="3" spans="2:25" ht="12.9" customHeight="1" x14ac:dyDescent="0.2">
      <c r="B3" s="23"/>
      <c r="C3" s="29"/>
      <c r="D3" s="29"/>
      <c r="E3" s="29"/>
      <c r="F3" s="29"/>
    </row>
    <row r="4" spans="2:25" ht="22.5" customHeight="1" x14ac:dyDescent="0.2">
      <c r="B4" s="63" t="s">
        <v>56</v>
      </c>
      <c r="C4" s="63"/>
      <c r="D4" s="63" t="s">
        <v>57</v>
      </c>
      <c r="E4" s="63"/>
      <c r="F4" s="63"/>
      <c r="R4" s="34"/>
      <c r="S4" s="34"/>
      <c r="T4" s="34"/>
      <c r="U4" s="34"/>
    </row>
    <row r="5" spans="2:2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  <c r="R5" s="34"/>
      <c r="S5" s="34"/>
      <c r="T5" s="34"/>
      <c r="U5" s="34"/>
    </row>
    <row r="6" spans="2:25" ht="12.9" customHeight="1" x14ac:dyDescent="0.2">
      <c r="B6" s="18" t="s">
        <v>2</v>
      </c>
      <c r="C6" s="18" t="s">
        <v>17</v>
      </c>
      <c r="D6" s="35">
        <v>1603485</v>
      </c>
      <c r="E6" s="26">
        <v>7359142</v>
      </c>
      <c r="F6" s="26">
        <f>E6/'2020'!$O$1</f>
        <v>976725.99376202794</v>
      </c>
      <c r="Q6" s="34"/>
      <c r="R6" s="35"/>
      <c r="S6" s="26"/>
      <c r="T6" s="26"/>
      <c r="U6" s="26"/>
      <c r="X6" s="26"/>
      <c r="Y6" s="26"/>
    </row>
    <row r="7" spans="2:25" ht="12.9" customHeight="1" x14ac:dyDescent="0.2">
      <c r="B7" s="18" t="s">
        <v>3</v>
      </c>
      <c r="C7" s="18" t="s">
        <v>18</v>
      </c>
      <c r="D7" s="35">
        <v>672020</v>
      </c>
      <c r="E7" s="26">
        <v>3178718</v>
      </c>
      <c r="F7" s="26">
        <f>E7/'2020'!$O$1</f>
        <v>421888.38011812326</v>
      </c>
      <c r="Q7" s="34"/>
      <c r="R7" s="35"/>
      <c r="S7" s="26"/>
      <c r="T7" s="26"/>
      <c r="U7" s="26"/>
      <c r="X7" s="26"/>
      <c r="Y7" s="26"/>
    </row>
    <row r="8" spans="2:25" ht="12.9" customHeight="1" x14ac:dyDescent="0.2">
      <c r="B8" s="18" t="s">
        <v>4</v>
      </c>
      <c r="C8" s="18" t="s">
        <v>19</v>
      </c>
      <c r="D8" s="35">
        <v>9921405</v>
      </c>
      <c r="E8" s="26">
        <v>2617302</v>
      </c>
      <c r="F8" s="26">
        <f>E8/'2020'!$O$1</f>
        <v>347375.67190921761</v>
      </c>
      <c r="Q8" s="34"/>
      <c r="R8" s="35"/>
      <c r="S8" s="26"/>
      <c r="T8" s="26"/>
      <c r="U8" s="26"/>
      <c r="X8" s="26"/>
      <c r="Y8" s="26"/>
    </row>
    <row r="9" spans="2:25" ht="12.9" customHeight="1" x14ac:dyDescent="0.2">
      <c r="B9" s="18" t="s">
        <v>5</v>
      </c>
      <c r="C9" s="18" t="s">
        <v>20</v>
      </c>
      <c r="D9" s="35">
        <v>6922880</v>
      </c>
      <c r="E9" s="26">
        <v>6966264</v>
      </c>
      <c r="F9" s="26">
        <f>E9/'2020'!$O$1</f>
        <v>924582.12223770644</v>
      </c>
      <c r="Q9" s="34"/>
      <c r="R9" s="35"/>
      <c r="S9" s="26"/>
      <c r="T9" s="26"/>
      <c r="U9" s="26"/>
      <c r="X9" s="26"/>
      <c r="Y9" s="26"/>
    </row>
    <row r="10" spans="2:25" ht="12.9" customHeight="1" x14ac:dyDescent="0.2">
      <c r="B10" s="18" t="s">
        <v>6</v>
      </c>
      <c r="C10" s="18" t="s">
        <v>21</v>
      </c>
      <c r="D10" s="35">
        <v>103058110</v>
      </c>
      <c r="E10" s="26">
        <v>2078987</v>
      </c>
      <c r="F10" s="26">
        <f>E10/'2020'!$O$1</f>
        <v>275928.99329749815</v>
      </c>
      <c r="Q10" s="34"/>
      <c r="R10" s="35"/>
      <c r="S10" s="26"/>
      <c r="T10" s="26"/>
      <c r="U10" s="26"/>
      <c r="X10" s="26"/>
      <c r="Y10" s="26"/>
    </row>
    <row r="11" spans="2:25" ht="12.9" customHeight="1" x14ac:dyDescent="0.2">
      <c r="B11" s="18" t="s">
        <v>7</v>
      </c>
      <c r="C11" s="18" t="s">
        <v>22</v>
      </c>
      <c r="D11" s="35">
        <v>638000</v>
      </c>
      <c r="E11" s="26">
        <v>37973</v>
      </c>
      <c r="F11" s="26">
        <f>E11/'2020'!$O$1</f>
        <v>5039.8832039285944</v>
      </c>
      <c r="Q11" s="34"/>
      <c r="R11" s="35"/>
      <c r="S11" s="26"/>
      <c r="T11" s="26"/>
      <c r="U11" s="26"/>
      <c r="X11" s="26"/>
      <c r="Y11" s="26"/>
    </row>
    <row r="12" spans="2:25" ht="12.9" customHeight="1" x14ac:dyDescent="0.2">
      <c r="B12" s="18" t="s">
        <v>8</v>
      </c>
      <c r="C12" s="18" t="s">
        <v>23</v>
      </c>
      <c r="D12" s="26">
        <v>748300</v>
      </c>
      <c r="E12" s="26">
        <v>506275</v>
      </c>
      <c r="F12" s="26">
        <f>E12/'2020'!$O$1</f>
        <v>67194.239830114806</v>
      </c>
      <c r="R12" s="26"/>
      <c r="S12" s="26"/>
      <c r="T12" s="26"/>
      <c r="U12" s="26"/>
      <c r="X12" s="26"/>
      <c r="Y12" s="26"/>
    </row>
    <row r="13" spans="2:25" ht="12.9" customHeight="1" x14ac:dyDescent="0.2">
      <c r="B13" s="18" t="s">
        <v>38</v>
      </c>
      <c r="C13" s="18" t="s">
        <v>39</v>
      </c>
      <c r="D13" s="26">
        <v>26470</v>
      </c>
      <c r="E13" s="26">
        <v>2118</v>
      </c>
      <c r="F13" s="26">
        <f>E13/'2020'!$O$1</f>
        <v>281.10690822217799</v>
      </c>
      <c r="R13" s="26"/>
      <c r="S13" s="26"/>
      <c r="T13" s="26"/>
      <c r="U13" s="26"/>
      <c r="X13" s="26"/>
      <c r="Y13" s="26"/>
    </row>
    <row r="14" spans="2:25" ht="12.9" customHeight="1" x14ac:dyDescent="0.2">
      <c r="B14" s="18" t="s">
        <v>9</v>
      </c>
      <c r="C14" s="18" t="s">
        <v>24</v>
      </c>
      <c r="D14" s="26">
        <v>3982910</v>
      </c>
      <c r="E14" s="26">
        <v>2815068</v>
      </c>
      <c r="F14" s="26">
        <f>E14/'2020'!$O$1</f>
        <v>373623.73083814449</v>
      </c>
      <c r="R14" s="26"/>
      <c r="S14" s="26"/>
      <c r="T14" s="26"/>
      <c r="U14" s="26"/>
      <c r="X14" s="26"/>
      <c r="Y14" s="26"/>
    </row>
    <row r="15" spans="2:25" ht="12.9" customHeight="1" x14ac:dyDescent="0.2">
      <c r="B15" s="18" t="s">
        <v>10</v>
      </c>
      <c r="C15" s="18" t="s">
        <v>25</v>
      </c>
      <c r="D15" s="26">
        <v>8217020</v>
      </c>
      <c r="E15" s="26">
        <v>57065417</v>
      </c>
      <c r="F15" s="26">
        <f>E15/'2020'!$O$1</f>
        <v>7573882.4075917443</v>
      </c>
      <c r="R15" s="26"/>
      <c r="S15" s="26"/>
      <c r="T15" s="26"/>
      <c r="U15" s="26"/>
      <c r="X15" s="26"/>
      <c r="Y15" s="26"/>
    </row>
    <row r="16" spans="2:25" ht="12.9" customHeight="1" x14ac:dyDescent="0.2">
      <c r="B16" s="18" t="s">
        <v>11</v>
      </c>
      <c r="C16" s="18" t="s">
        <v>26</v>
      </c>
      <c r="D16" s="26">
        <v>1375435</v>
      </c>
      <c r="E16" s="26">
        <v>11492810</v>
      </c>
      <c r="F16" s="26">
        <f>E16/'2020'!$O$1</f>
        <v>1525358.0197756984</v>
      </c>
      <c r="R16" s="26"/>
      <c r="S16" s="26"/>
      <c r="T16" s="26"/>
      <c r="U16" s="26"/>
      <c r="X16" s="26"/>
      <c r="Y16" s="26"/>
    </row>
    <row r="17" spans="2:25" ht="12.9" customHeight="1" x14ac:dyDescent="0.2">
      <c r="B17" s="18" t="s">
        <v>12</v>
      </c>
      <c r="C17" s="18" t="s">
        <v>27</v>
      </c>
      <c r="D17" s="26">
        <v>11922122</v>
      </c>
      <c r="E17" s="26">
        <v>79083058</v>
      </c>
      <c r="F17" s="26">
        <f>E17/'2020'!$O$1</f>
        <v>10496125.55577676</v>
      </c>
      <c r="R17" s="26"/>
      <c r="S17" s="26"/>
      <c r="T17" s="26"/>
      <c r="U17" s="26"/>
      <c r="X17" s="26"/>
      <c r="Y17" s="26"/>
    </row>
    <row r="18" spans="2:25" ht="12.9" customHeight="1" x14ac:dyDescent="0.2">
      <c r="B18" s="18" t="s">
        <v>13</v>
      </c>
      <c r="C18" s="18" t="s">
        <v>28</v>
      </c>
      <c r="D18" s="26">
        <v>1726060</v>
      </c>
      <c r="E18" s="26">
        <v>101104</v>
      </c>
      <c r="F18" s="26">
        <f>E18/'2020'!$O$1</f>
        <v>13418.806821952352</v>
      </c>
      <c r="R18" s="26"/>
      <c r="S18" s="26"/>
      <c r="T18" s="26"/>
      <c r="U18" s="26"/>
      <c r="X18" s="26"/>
      <c r="Y18" s="26"/>
    </row>
    <row r="19" spans="2:25" ht="12.9" customHeight="1" x14ac:dyDescent="0.2">
      <c r="B19" s="18" t="s">
        <v>40</v>
      </c>
      <c r="C19" s="18" t="s">
        <v>41</v>
      </c>
      <c r="D19" s="26">
        <v>9281</v>
      </c>
      <c r="E19" s="26">
        <v>12533</v>
      </c>
      <c r="F19" s="26">
        <f>E19/'2020'!$O$1</f>
        <v>1663.4149578605081</v>
      </c>
      <c r="R19" s="26"/>
      <c r="S19" s="26"/>
      <c r="T19" s="26"/>
      <c r="U19" s="26"/>
      <c r="X19" s="26"/>
      <c r="Y19" s="26"/>
    </row>
    <row r="20" spans="2:25" ht="12.9" customHeight="1" x14ac:dyDescent="0.2">
      <c r="B20" s="18" t="s">
        <v>42</v>
      </c>
      <c r="C20" s="18" t="s">
        <v>43</v>
      </c>
      <c r="D20" s="26">
        <v>930</v>
      </c>
      <c r="E20" s="26">
        <v>3117</v>
      </c>
      <c r="F20" s="26">
        <f>E20/'2020'!$O$1</f>
        <v>413.6969938283894</v>
      </c>
      <c r="R20" s="26"/>
      <c r="S20" s="26"/>
      <c r="T20" s="26"/>
      <c r="U20" s="26"/>
      <c r="X20" s="26"/>
      <c r="Y20" s="26"/>
    </row>
    <row r="21" spans="2:25" ht="12.9" customHeight="1" x14ac:dyDescent="0.2">
      <c r="B21" s="18" t="s">
        <v>14</v>
      </c>
      <c r="C21" s="18" t="s">
        <v>29</v>
      </c>
      <c r="D21" s="26">
        <v>2160119</v>
      </c>
      <c r="E21" s="26">
        <v>8116597</v>
      </c>
      <c r="F21" s="26">
        <f>E21/'2020'!$O$1</f>
        <v>1077257.5486097285</v>
      </c>
      <c r="I21" s="6"/>
      <c r="R21" s="26"/>
      <c r="S21" s="26"/>
      <c r="T21" s="26"/>
      <c r="U21" s="26"/>
      <c r="X21" s="26"/>
      <c r="Y21" s="26"/>
    </row>
    <row r="22" spans="2:25" ht="12.9" customHeight="1" x14ac:dyDescent="0.2">
      <c r="B22" s="18" t="s">
        <v>15</v>
      </c>
      <c r="C22" s="18" t="s">
        <v>30</v>
      </c>
      <c r="D22" s="26">
        <v>153122728</v>
      </c>
      <c r="E22" s="26">
        <v>1139650293</v>
      </c>
      <c r="F22" s="26">
        <f>E22/'2020'!$O$1</f>
        <v>151257587.49751145</v>
      </c>
      <c r="I22" s="6"/>
      <c r="R22" s="26"/>
      <c r="S22" s="26"/>
      <c r="T22" s="26"/>
      <c r="U22" s="26"/>
      <c r="X22" s="26"/>
      <c r="Y22" s="26"/>
    </row>
    <row r="23" spans="2:25" ht="12.9" customHeight="1" x14ac:dyDescent="0.2">
      <c r="B23" s="18" t="s">
        <v>16</v>
      </c>
      <c r="C23" s="18" t="s">
        <v>31</v>
      </c>
      <c r="D23" s="26">
        <v>989615</v>
      </c>
      <c r="E23" s="26">
        <v>1570750</v>
      </c>
      <c r="F23" s="26">
        <f>E23/'2020'!$O$1</f>
        <v>208474.35131727386</v>
      </c>
      <c r="I23" s="6"/>
      <c r="J23" s="6"/>
      <c r="R23" s="26"/>
      <c r="S23" s="26"/>
      <c r="T23" s="26"/>
      <c r="U23" s="26"/>
      <c r="X23" s="26"/>
      <c r="Y23" s="26"/>
    </row>
    <row r="24" spans="2:25" s="15" customFormat="1" ht="12.9" customHeight="1" x14ac:dyDescent="0.2">
      <c r="B24" s="7" t="s">
        <v>32</v>
      </c>
      <c r="C24" s="4"/>
      <c r="D24" s="4"/>
      <c r="E24" s="8">
        <f>SUM(E6:E23)</f>
        <v>1322657526</v>
      </c>
      <c r="F24" s="8">
        <f>E24/'2020'!$O$1</f>
        <v>175546821.42146125</v>
      </c>
      <c r="I24" s="13"/>
      <c r="J24" s="13"/>
      <c r="Q24" s="32"/>
      <c r="R24" s="32"/>
      <c r="S24" s="26"/>
      <c r="T24" s="33"/>
      <c r="U24" s="26"/>
      <c r="W24" s="21"/>
      <c r="X24" s="21"/>
      <c r="Y24" s="26"/>
    </row>
    <row r="25" spans="2:25" ht="12.9" customHeight="1" x14ac:dyDescent="0.2">
      <c r="B25" s="9" t="s">
        <v>122</v>
      </c>
      <c r="C25" s="2"/>
      <c r="D25" s="10"/>
      <c r="E25" s="3">
        <f>+E24/1000000</f>
        <v>1322.657526</v>
      </c>
      <c r="F25" s="3">
        <f>E25/'2020'!$O$1</f>
        <v>175.54682142146126</v>
      </c>
      <c r="J25" s="6"/>
    </row>
    <row r="26" spans="2:25" ht="12.9" customHeight="1" x14ac:dyDescent="0.2">
      <c r="B26" s="22"/>
      <c r="D26" s="19"/>
      <c r="E26" s="19"/>
      <c r="F26" s="19"/>
    </row>
    <row r="27" spans="2:25" ht="12.9" customHeight="1" x14ac:dyDescent="0.2">
      <c r="B27" s="22"/>
      <c r="D27" s="19"/>
      <c r="E27" s="19"/>
      <c r="F27" s="19"/>
    </row>
    <row r="28" spans="2:25" ht="12.9" customHeight="1" x14ac:dyDescent="0.25">
      <c r="B28" s="27" t="s">
        <v>91</v>
      </c>
      <c r="C28" s="29"/>
      <c r="D28" s="29"/>
      <c r="E28" s="29"/>
      <c r="F28" s="29"/>
    </row>
    <row r="29" spans="2:25" ht="12.9" customHeight="1" x14ac:dyDescent="0.2">
      <c r="B29" s="20"/>
      <c r="C29" s="29"/>
      <c r="D29" s="29"/>
      <c r="E29" s="29"/>
      <c r="F29" s="29"/>
    </row>
    <row r="30" spans="2:25" ht="22.5" customHeight="1" x14ac:dyDescent="0.2">
      <c r="B30" s="63" t="s">
        <v>56</v>
      </c>
      <c r="C30" s="63"/>
      <c r="D30" s="63" t="s">
        <v>60</v>
      </c>
      <c r="E30" s="63"/>
      <c r="F30" s="63"/>
    </row>
    <row r="31" spans="2:25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</row>
    <row r="32" spans="2:25" ht="12.9" customHeight="1" x14ac:dyDescent="0.2">
      <c r="B32" s="18" t="s">
        <v>2</v>
      </c>
      <c r="C32" s="18" t="s">
        <v>17</v>
      </c>
      <c r="D32" s="26">
        <v>86195</v>
      </c>
      <c r="E32" s="26">
        <v>392029</v>
      </c>
      <c r="F32" s="26">
        <f>E32/'2020'!$O$1</f>
        <v>52031.189859977436</v>
      </c>
    </row>
    <row r="33" spans="2:25" ht="12.9" customHeight="1" x14ac:dyDescent="0.2">
      <c r="B33" s="18">
        <v>124</v>
      </c>
      <c r="C33" s="18" t="s">
        <v>18</v>
      </c>
      <c r="D33" s="26">
        <v>101117</v>
      </c>
      <c r="E33" s="26">
        <v>498728</v>
      </c>
      <c r="F33" s="26">
        <f>E33/'2020'!$O$1</f>
        <v>66192.58079500962</v>
      </c>
    </row>
    <row r="34" spans="2:25" ht="12.9" customHeight="1" x14ac:dyDescent="0.2">
      <c r="B34" s="18" t="s">
        <v>4</v>
      </c>
      <c r="C34" s="18" t="s">
        <v>19</v>
      </c>
      <c r="D34" s="26">
        <v>2444165</v>
      </c>
      <c r="E34" s="26">
        <v>663796</v>
      </c>
      <c r="F34" s="26">
        <f>E34/'2020'!$O$1</f>
        <v>88100.869334395116</v>
      </c>
      <c r="Q34" s="33"/>
      <c r="R34" s="33"/>
      <c r="S34" s="33"/>
    </row>
    <row r="35" spans="2:25" ht="12.9" customHeight="1" x14ac:dyDescent="0.2">
      <c r="B35" s="18" t="s">
        <v>5</v>
      </c>
      <c r="C35" s="18" t="s">
        <v>20</v>
      </c>
      <c r="D35" s="26">
        <v>335920</v>
      </c>
      <c r="E35" s="26">
        <v>334203</v>
      </c>
      <c r="F35" s="26">
        <f>E35/'2020'!$O$1</f>
        <v>44356.360740593271</v>
      </c>
    </row>
    <row r="36" spans="2:25" ht="12.9" customHeight="1" x14ac:dyDescent="0.2">
      <c r="B36" s="18" t="s">
        <v>6</v>
      </c>
      <c r="C36" s="18" t="s">
        <v>21</v>
      </c>
      <c r="D36" s="26">
        <v>60507640</v>
      </c>
      <c r="E36" s="26">
        <v>1267878</v>
      </c>
      <c r="F36" s="26">
        <f>E36/'2020'!$O$1</f>
        <v>168276.32888711925</v>
      </c>
    </row>
    <row r="37" spans="2:25" ht="12.9" customHeight="1" x14ac:dyDescent="0.2">
      <c r="B37" s="18" t="s">
        <v>7</v>
      </c>
      <c r="C37" s="18" t="s">
        <v>22</v>
      </c>
      <c r="D37" s="26">
        <v>25000</v>
      </c>
      <c r="E37" s="26">
        <v>1640</v>
      </c>
      <c r="F37" s="26">
        <f>E37/'2020'!$O$1</f>
        <v>217.66540579998673</v>
      </c>
    </row>
    <row r="38" spans="2:25" ht="12.9" customHeight="1" x14ac:dyDescent="0.2">
      <c r="B38" s="18" t="s">
        <v>8</v>
      </c>
      <c r="C38" s="18" t="s">
        <v>23</v>
      </c>
      <c r="D38" s="26">
        <v>160400</v>
      </c>
      <c r="E38" s="26">
        <v>109938</v>
      </c>
      <c r="F38" s="26">
        <f>E38/'2020'!$O$1</f>
        <v>14591.280111487158</v>
      </c>
    </row>
    <row r="39" spans="2:25" ht="12.9" customHeight="1" x14ac:dyDescent="0.2">
      <c r="B39" s="18" t="s">
        <v>38</v>
      </c>
      <c r="C39" s="18" t="s">
        <v>39</v>
      </c>
      <c r="D39" s="26">
        <v>3550</v>
      </c>
      <c r="E39" s="26">
        <v>353</v>
      </c>
      <c r="F39" s="26">
        <f>E39/'2020'!$O$1</f>
        <v>46.851151370362992</v>
      </c>
    </row>
    <row r="40" spans="2:25" ht="12.9" customHeight="1" x14ac:dyDescent="0.2">
      <c r="B40" s="18" t="s">
        <v>9</v>
      </c>
      <c r="C40" s="18" t="s">
        <v>24</v>
      </c>
      <c r="D40" s="26">
        <v>284930</v>
      </c>
      <c r="E40" s="26">
        <v>201941</v>
      </c>
      <c r="F40" s="26">
        <f>E40/'2020'!$O$1</f>
        <v>26802.176654057999</v>
      </c>
    </row>
    <row r="41" spans="2:25" ht="12.9" customHeight="1" x14ac:dyDescent="0.2">
      <c r="B41" s="18" t="s">
        <v>10</v>
      </c>
      <c r="C41" s="18" t="s">
        <v>25</v>
      </c>
      <c r="D41" s="26">
        <v>1074156</v>
      </c>
      <c r="E41" s="26">
        <v>7494338</v>
      </c>
      <c r="F41" s="26">
        <f>E41/'2020'!$O$1</f>
        <v>994669.58656845172</v>
      </c>
    </row>
    <row r="42" spans="2:25" ht="12.9" customHeight="1" x14ac:dyDescent="0.2">
      <c r="B42" s="18" t="s">
        <v>11</v>
      </c>
      <c r="C42" s="18" t="s">
        <v>26</v>
      </c>
      <c r="D42" s="26">
        <v>162103</v>
      </c>
      <c r="E42" s="26">
        <v>1358481</v>
      </c>
      <c r="F42" s="26">
        <f>E42/'2020'!$O$1</f>
        <v>180301.41349790961</v>
      </c>
    </row>
    <row r="43" spans="2:25" ht="12.9" customHeight="1" x14ac:dyDescent="0.2">
      <c r="B43" s="18" t="s">
        <v>12</v>
      </c>
      <c r="C43" s="18" t="s">
        <v>27</v>
      </c>
      <c r="D43" s="26">
        <v>1132834</v>
      </c>
      <c r="E43" s="26">
        <v>7603850</v>
      </c>
      <c r="F43" s="26">
        <f>E43/'2020'!$O$1</f>
        <v>1009204.3267635542</v>
      </c>
    </row>
    <row r="44" spans="2:25" ht="12.9" customHeight="1" x14ac:dyDescent="0.2">
      <c r="B44" s="18" t="s">
        <v>13</v>
      </c>
      <c r="C44" s="18" t="s">
        <v>28</v>
      </c>
      <c r="D44" s="26">
        <v>900840</v>
      </c>
      <c r="E44" s="26">
        <v>59759</v>
      </c>
      <c r="F44" s="26">
        <f>E44/'2020'!$O$1</f>
        <v>7931.3823080496377</v>
      </c>
    </row>
    <row r="45" spans="2:25" ht="12.9" customHeight="1" x14ac:dyDescent="0.2">
      <c r="B45" s="18" t="s">
        <v>40</v>
      </c>
      <c r="C45" s="18" t="s">
        <v>41</v>
      </c>
      <c r="D45" s="26">
        <v>1234</v>
      </c>
      <c r="E45" s="26">
        <v>1966</v>
      </c>
      <c r="F45" s="26">
        <f>E45/'2020'!$O$1</f>
        <v>260.9330413431548</v>
      </c>
    </row>
    <row r="46" spans="2:25" ht="12.9" customHeight="1" x14ac:dyDescent="0.2">
      <c r="B46" s="12" t="s">
        <v>42</v>
      </c>
      <c r="C46" s="12" t="s">
        <v>43</v>
      </c>
      <c r="D46" s="26">
        <v>0</v>
      </c>
      <c r="E46" s="26">
        <v>0</v>
      </c>
      <c r="F46" s="26">
        <f>E46/'2020'!$O$1</f>
        <v>0</v>
      </c>
    </row>
    <row r="47" spans="2:25" ht="12.9" customHeight="1" x14ac:dyDescent="0.2">
      <c r="B47" s="18" t="s">
        <v>14</v>
      </c>
      <c r="C47" s="18" t="s">
        <v>29</v>
      </c>
      <c r="D47" s="26">
        <v>1926632</v>
      </c>
      <c r="E47" s="26">
        <v>7536031</v>
      </c>
      <c r="F47" s="26">
        <f>E47/'2020'!$O$1</f>
        <v>1000203.1986196827</v>
      </c>
      <c r="T47" s="33"/>
      <c r="U47" s="33"/>
    </row>
    <row r="48" spans="2:25" ht="12.9" customHeight="1" x14ac:dyDescent="0.2">
      <c r="B48" s="18" t="s">
        <v>15</v>
      </c>
      <c r="C48" s="18" t="s">
        <v>30</v>
      </c>
      <c r="D48" s="26">
        <v>52474697</v>
      </c>
      <c r="E48" s="26">
        <v>397538128</v>
      </c>
      <c r="F48" s="26">
        <f>E48/'2020'!$O$1</f>
        <v>52762376.80005309</v>
      </c>
      <c r="W48" s="15"/>
      <c r="X48" s="15"/>
      <c r="Y48" s="15"/>
    </row>
    <row r="49" spans="2:25" ht="12.9" customHeight="1" x14ac:dyDescent="0.2">
      <c r="B49" s="18" t="s">
        <v>16</v>
      </c>
      <c r="C49" s="18" t="s">
        <v>31</v>
      </c>
      <c r="D49" s="26">
        <v>345775</v>
      </c>
      <c r="E49" s="26">
        <v>578550</v>
      </c>
      <c r="F49" s="26">
        <f>E49/'2020'!$O$1</f>
        <v>76786.780808281896</v>
      </c>
    </row>
    <row r="50" spans="2:25" s="15" customFormat="1" ht="12.9" customHeight="1" x14ac:dyDescent="0.2">
      <c r="B50" s="4" t="s">
        <v>32</v>
      </c>
      <c r="C50" s="4"/>
      <c r="D50" s="8"/>
      <c r="E50" s="8">
        <f>SUM(E32:E49)</f>
        <v>425641609</v>
      </c>
      <c r="F50" s="8">
        <f>E50/'2020'!$O$1</f>
        <v>56492349.724600166</v>
      </c>
      <c r="Q50" s="32"/>
      <c r="R50" s="32"/>
      <c r="S50" s="32"/>
      <c r="T50" s="32"/>
      <c r="U50" s="32"/>
      <c r="W50" s="21"/>
      <c r="X50" s="21"/>
      <c r="Y50" s="21"/>
    </row>
    <row r="51" spans="2:25" ht="12.9" customHeight="1" x14ac:dyDescent="0.2">
      <c r="B51" s="9" t="s">
        <v>122</v>
      </c>
      <c r="C51" s="2"/>
      <c r="D51" s="10"/>
      <c r="E51" s="3">
        <f>+E50/1000000</f>
        <v>425.64160900000002</v>
      </c>
      <c r="F51" s="3">
        <f>E51/'2020'!$O$1</f>
        <v>56.492349724600174</v>
      </c>
    </row>
    <row r="52" spans="2:25" ht="12.9" customHeight="1" x14ac:dyDescent="0.2">
      <c r="B52" s="22"/>
      <c r="D52" s="19"/>
      <c r="E52" s="19"/>
      <c r="F52" s="19"/>
    </row>
    <row r="53" spans="2:25" ht="12.9" customHeight="1" x14ac:dyDescent="0.2">
      <c r="B53" s="22"/>
      <c r="D53" s="19"/>
      <c r="E53" s="19"/>
      <c r="F53" s="19"/>
    </row>
    <row r="54" spans="2:25" ht="12.9" customHeight="1" x14ac:dyDescent="0.25">
      <c r="B54" s="25" t="s">
        <v>92</v>
      </c>
      <c r="C54" s="29"/>
      <c r="D54" s="29"/>
      <c r="E54" s="29"/>
      <c r="F54" s="29"/>
    </row>
    <row r="55" spans="2:25" ht="12.9" customHeight="1" x14ac:dyDescent="0.2">
      <c r="B55" s="23"/>
      <c r="C55" s="29"/>
      <c r="D55" s="29"/>
      <c r="E55" s="29"/>
      <c r="F55" s="29"/>
    </row>
    <row r="56" spans="2:25" ht="22.5" customHeight="1" x14ac:dyDescent="0.2">
      <c r="B56" s="63" t="s">
        <v>56</v>
      </c>
      <c r="C56" s="63"/>
      <c r="D56" s="63" t="s">
        <v>57</v>
      </c>
      <c r="E56" s="63"/>
      <c r="F56" s="63"/>
    </row>
    <row r="57" spans="2:25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25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E58/'2020'!$O$1</f>
        <v>0</v>
      </c>
    </row>
    <row r="59" spans="2:25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E59/'2020'!$O$1</f>
        <v>0</v>
      </c>
    </row>
    <row r="60" spans="2:25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E60/'2020'!$O$1</f>
        <v>0</v>
      </c>
    </row>
    <row r="61" spans="2:25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E61/'2020'!$O$1</f>
        <v>0</v>
      </c>
    </row>
    <row r="62" spans="2:25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E62/'2020'!$O$1</f>
        <v>0</v>
      </c>
    </row>
    <row r="63" spans="2:25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E63/'2020'!$O$1</f>
        <v>0</v>
      </c>
    </row>
    <row r="64" spans="2:25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E64/'2020'!$O$1</f>
        <v>0</v>
      </c>
    </row>
    <row r="65" spans="2:25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E65/'2020'!$O$1</f>
        <v>0</v>
      </c>
    </row>
    <row r="66" spans="2:25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E66/'2020'!$O$1</f>
        <v>0</v>
      </c>
    </row>
    <row r="67" spans="2:25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E67/'2020'!$O$1</f>
        <v>0</v>
      </c>
    </row>
    <row r="68" spans="2:25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E68/'2020'!$O$1</f>
        <v>0</v>
      </c>
    </row>
    <row r="69" spans="2:25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E69/'2020'!$O$1</f>
        <v>0</v>
      </c>
    </row>
    <row r="70" spans="2:25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E70/'2020'!$O$1</f>
        <v>0</v>
      </c>
    </row>
    <row r="71" spans="2:25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E71/'2020'!$O$1</f>
        <v>0</v>
      </c>
      <c r="W71" s="15"/>
      <c r="X71" s="15"/>
      <c r="Y71" s="15"/>
    </row>
    <row r="72" spans="2:25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E72/'2020'!$O$1</f>
        <v>0</v>
      </c>
    </row>
    <row r="73" spans="2:25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E73/'2020'!$O$1</f>
        <v>0</v>
      </c>
      <c r="Q73" s="32"/>
      <c r="R73" s="32"/>
      <c r="S73" s="32"/>
      <c r="T73" s="32"/>
      <c r="U73" s="32"/>
      <c r="W73" s="21"/>
      <c r="X73" s="21"/>
      <c r="Y73" s="21"/>
    </row>
    <row r="74" spans="2:25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E74/'2020'!$O$1</f>
        <v>0</v>
      </c>
    </row>
    <row r="75" spans="2:25" ht="12.9" customHeight="1" x14ac:dyDescent="0.2">
      <c r="B75" s="22"/>
      <c r="D75" s="26"/>
      <c r="E75" s="26"/>
      <c r="F75" s="26"/>
    </row>
    <row r="76" spans="2:25" ht="12.9" customHeight="1" x14ac:dyDescent="0.2">
      <c r="B76" s="22"/>
      <c r="D76" s="26"/>
      <c r="E76" s="26"/>
      <c r="F76" s="26"/>
    </row>
    <row r="77" spans="2:25" ht="12.9" customHeight="1" x14ac:dyDescent="0.25">
      <c r="B77" s="27" t="s">
        <v>93</v>
      </c>
      <c r="C77" s="29"/>
      <c r="D77" s="26"/>
      <c r="E77" s="26"/>
      <c r="F77" s="26"/>
    </row>
    <row r="78" spans="2:25" ht="12.9" customHeight="1" x14ac:dyDescent="0.25">
      <c r="B78" s="28" t="s">
        <v>123</v>
      </c>
      <c r="C78" s="29"/>
      <c r="D78" s="26"/>
      <c r="E78" s="26"/>
      <c r="F78" s="26"/>
    </row>
    <row r="79" spans="2:25" ht="12.9" customHeight="1" x14ac:dyDescent="0.2">
      <c r="B79" s="62"/>
      <c r="C79" s="62"/>
      <c r="D79" s="62"/>
      <c r="E79" s="62"/>
      <c r="F79" s="61"/>
    </row>
    <row r="80" spans="2:25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1322.657526</v>
      </c>
      <c r="F81" s="6">
        <f>E81/'2020'!$O$1</f>
        <v>175.54682142146126</v>
      </c>
    </row>
    <row r="82" spans="2:6" ht="12.9" customHeight="1" x14ac:dyDescent="0.2">
      <c r="B82" s="5" t="s">
        <v>37</v>
      </c>
      <c r="C82" s="5"/>
      <c r="D82" s="5"/>
      <c r="E82" s="11">
        <f>+E51</f>
        <v>425.64160900000002</v>
      </c>
      <c r="F82" s="11">
        <f>E82/'2020'!$O$1</f>
        <v>56.492349724600174</v>
      </c>
    </row>
    <row r="85" spans="2:6" ht="12.9" customHeight="1" x14ac:dyDescent="0.2">
      <c r="B85" s="36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" width="9.28515625" style="21"/>
    <col min="17" max="17" width="9.28515625" style="32"/>
    <col min="18" max="18" width="15.140625" style="32" bestFit="1" customWidth="1"/>
    <col min="19" max="19" width="16.7109375" style="32" bestFit="1" customWidth="1"/>
    <col min="20" max="21" width="15.140625" style="32" bestFit="1" customWidth="1"/>
    <col min="22" max="23" width="9.28515625" style="21"/>
    <col min="24" max="24" width="11.7109375" style="21" bestFit="1" customWidth="1"/>
    <col min="25" max="25" width="16.140625" style="21" customWidth="1"/>
    <col min="26" max="16384" width="9.28515625" style="21"/>
  </cols>
  <sheetData>
    <row r="2" spans="2:25" ht="12.9" customHeight="1" x14ac:dyDescent="0.3">
      <c r="B2" s="17" t="s">
        <v>94</v>
      </c>
      <c r="C2" s="16"/>
      <c r="D2" s="29"/>
      <c r="E2" s="29"/>
      <c r="F2" s="29"/>
    </row>
    <row r="3" spans="2:25" ht="12.9" customHeight="1" x14ac:dyDescent="0.2">
      <c r="B3" s="23"/>
      <c r="C3" s="29"/>
      <c r="D3" s="29"/>
      <c r="E3" s="29"/>
      <c r="F3" s="29"/>
    </row>
    <row r="4" spans="2:25" ht="22.5" customHeight="1" x14ac:dyDescent="0.2">
      <c r="B4" s="63" t="s">
        <v>56</v>
      </c>
      <c r="C4" s="63"/>
      <c r="D4" s="63" t="s">
        <v>57</v>
      </c>
      <c r="E4" s="63"/>
      <c r="F4" s="63"/>
      <c r="R4" s="34"/>
      <c r="S4" s="34"/>
      <c r="T4" s="34"/>
      <c r="U4" s="34"/>
    </row>
    <row r="5" spans="2:2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  <c r="R5" s="34"/>
      <c r="S5" s="34"/>
      <c r="T5" s="34"/>
      <c r="U5" s="34"/>
    </row>
    <row r="6" spans="2:25" ht="12.9" customHeight="1" x14ac:dyDescent="0.2">
      <c r="B6" s="18" t="s">
        <v>2</v>
      </c>
      <c r="C6" s="18" t="s">
        <v>17</v>
      </c>
      <c r="D6" s="35">
        <v>1033545</v>
      </c>
      <c r="E6" s="26">
        <v>4709649</v>
      </c>
      <c r="F6" s="26">
        <f>E6/'2020'!$O$1</f>
        <v>625077.84192713513</v>
      </c>
      <c r="Q6" s="34"/>
      <c r="R6" s="35"/>
      <c r="S6" s="26"/>
      <c r="T6" s="26"/>
      <c r="U6" s="26"/>
      <c r="X6" s="26"/>
      <c r="Y6" s="26"/>
    </row>
    <row r="7" spans="2:25" ht="12.9" customHeight="1" x14ac:dyDescent="0.2">
      <c r="B7" s="18" t="s">
        <v>3</v>
      </c>
      <c r="C7" s="18" t="s">
        <v>18</v>
      </c>
      <c r="D7" s="35">
        <v>658935</v>
      </c>
      <c r="E7" s="26">
        <v>3082939</v>
      </c>
      <c r="F7" s="26">
        <f>E7/'2020'!$O$1</f>
        <v>409176.32225097879</v>
      </c>
      <c r="Q7" s="34"/>
      <c r="R7" s="35"/>
      <c r="S7" s="26"/>
      <c r="T7" s="26"/>
      <c r="U7" s="26"/>
      <c r="X7" s="26"/>
      <c r="Y7" s="26"/>
    </row>
    <row r="8" spans="2:25" ht="12.9" customHeight="1" x14ac:dyDescent="0.2">
      <c r="B8" s="18" t="s">
        <v>4</v>
      </c>
      <c r="C8" s="18" t="s">
        <v>19</v>
      </c>
      <c r="D8" s="35">
        <v>27653940</v>
      </c>
      <c r="E8" s="26">
        <v>7240416</v>
      </c>
      <c r="F8" s="26">
        <f>E8/'2020'!$O$1</f>
        <v>960968.34561019309</v>
      </c>
      <c r="Q8" s="34"/>
      <c r="R8" s="35"/>
      <c r="S8" s="26"/>
      <c r="T8" s="26"/>
      <c r="U8" s="26"/>
      <c r="X8" s="26"/>
      <c r="Y8" s="26"/>
    </row>
    <row r="9" spans="2:25" ht="12.9" customHeight="1" x14ac:dyDescent="0.2">
      <c r="B9" s="18" t="s">
        <v>5</v>
      </c>
      <c r="C9" s="18" t="s">
        <v>20</v>
      </c>
      <c r="D9" s="35">
        <v>7458250</v>
      </c>
      <c r="E9" s="26">
        <v>7321810</v>
      </c>
      <c r="F9" s="26">
        <f>E9/'2020'!$O$1</f>
        <v>971771.18587829312</v>
      </c>
      <c r="Q9" s="34"/>
      <c r="R9" s="35"/>
      <c r="S9" s="26"/>
      <c r="T9" s="26"/>
      <c r="U9" s="26"/>
      <c r="X9" s="26"/>
      <c r="Y9" s="26"/>
    </row>
    <row r="10" spans="2:25" ht="12.9" customHeight="1" x14ac:dyDescent="0.2">
      <c r="B10" s="18" t="s">
        <v>6</v>
      </c>
      <c r="C10" s="18" t="s">
        <v>21</v>
      </c>
      <c r="D10" s="35">
        <v>254761735</v>
      </c>
      <c r="E10" s="26">
        <v>5084455</v>
      </c>
      <c r="F10" s="26">
        <f>E10/'2020'!$O$1</f>
        <v>674823.14685778751</v>
      </c>
      <c r="Q10" s="34"/>
      <c r="R10" s="35"/>
      <c r="S10" s="26"/>
      <c r="T10" s="26"/>
      <c r="U10" s="26"/>
      <c r="X10" s="26"/>
      <c r="Y10" s="26"/>
    </row>
    <row r="11" spans="2:25" ht="12.9" customHeight="1" x14ac:dyDescent="0.2">
      <c r="B11" s="18" t="s">
        <v>7</v>
      </c>
      <c r="C11" s="18" t="s">
        <v>22</v>
      </c>
      <c r="D11" s="35">
        <v>1481850</v>
      </c>
      <c r="E11" s="26">
        <v>87232</v>
      </c>
      <c r="F11" s="26">
        <f>E11/'2020'!$O$1</f>
        <v>11577.676023624659</v>
      </c>
      <c r="Q11" s="34"/>
      <c r="R11" s="35"/>
      <c r="S11" s="26"/>
      <c r="T11" s="26"/>
      <c r="U11" s="26"/>
      <c r="X11" s="26"/>
      <c r="Y11" s="26"/>
    </row>
    <row r="12" spans="2:25" ht="12.9" customHeight="1" x14ac:dyDescent="0.2">
      <c r="B12" s="18" t="s">
        <v>8</v>
      </c>
      <c r="C12" s="18" t="s">
        <v>23</v>
      </c>
      <c r="D12" s="26">
        <v>6069750</v>
      </c>
      <c r="E12" s="26">
        <v>4225812</v>
      </c>
      <c r="F12" s="26">
        <f>E12/'2020'!$O$1</f>
        <v>560861.63647222775</v>
      </c>
      <c r="R12" s="26"/>
      <c r="S12" s="26"/>
      <c r="T12" s="26"/>
      <c r="U12" s="26"/>
      <c r="X12" s="26"/>
      <c r="Y12" s="26"/>
    </row>
    <row r="13" spans="2:25" ht="12.9" customHeight="1" x14ac:dyDescent="0.2">
      <c r="B13" s="18" t="s">
        <v>38</v>
      </c>
      <c r="C13" s="18" t="s">
        <v>39</v>
      </c>
      <c r="D13" s="26">
        <v>137550</v>
      </c>
      <c r="E13" s="26">
        <v>10441</v>
      </c>
      <c r="F13" s="26">
        <f>E13/'2020'!$O$1</f>
        <v>1385.7588426571106</v>
      </c>
      <c r="R13" s="26"/>
      <c r="S13" s="26"/>
      <c r="T13" s="26"/>
      <c r="U13" s="26"/>
      <c r="X13" s="26"/>
      <c r="Y13" s="26"/>
    </row>
    <row r="14" spans="2:25" ht="12.9" customHeight="1" x14ac:dyDescent="0.2">
      <c r="B14" s="18" t="s">
        <v>9</v>
      </c>
      <c r="C14" s="18" t="s">
        <v>24</v>
      </c>
      <c r="D14" s="26">
        <v>13201820</v>
      </c>
      <c r="E14" s="26">
        <v>9294714</v>
      </c>
      <c r="F14" s="26">
        <f>E14/'2020'!$O$1</f>
        <v>1233620.5454907424</v>
      </c>
      <c r="R14" s="26"/>
      <c r="S14" s="26"/>
      <c r="T14" s="26"/>
      <c r="U14" s="26"/>
      <c r="X14" s="26"/>
      <c r="Y14" s="26"/>
    </row>
    <row r="15" spans="2:25" ht="12.9" customHeight="1" x14ac:dyDescent="0.2">
      <c r="B15" s="18" t="s">
        <v>10</v>
      </c>
      <c r="C15" s="18" t="s">
        <v>25</v>
      </c>
      <c r="D15" s="26">
        <v>14344646</v>
      </c>
      <c r="E15" s="26">
        <v>98091897</v>
      </c>
      <c r="F15" s="26">
        <f>E15/'2020'!$O$1</f>
        <v>13019032.052558232</v>
      </c>
      <c r="R15" s="26"/>
      <c r="S15" s="26"/>
      <c r="T15" s="26"/>
      <c r="U15" s="26"/>
      <c r="X15" s="26"/>
      <c r="Y15" s="26"/>
    </row>
    <row r="16" spans="2:25" ht="12.9" customHeight="1" x14ac:dyDescent="0.2">
      <c r="B16" s="18" t="s">
        <v>11</v>
      </c>
      <c r="C16" s="18" t="s">
        <v>26</v>
      </c>
      <c r="D16" s="26">
        <v>1967125</v>
      </c>
      <c r="E16" s="26">
        <v>15865994</v>
      </c>
      <c r="F16" s="26">
        <f>E16/'2020'!$O$1</f>
        <v>2105779.2819696064</v>
      </c>
      <c r="R16" s="26"/>
      <c r="S16" s="26"/>
      <c r="T16" s="26"/>
      <c r="U16" s="26"/>
      <c r="X16" s="26"/>
      <c r="Y16" s="26"/>
    </row>
    <row r="17" spans="2:25" ht="12.9" customHeight="1" x14ac:dyDescent="0.2">
      <c r="B17" s="18" t="s">
        <v>12</v>
      </c>
      <c r="C17" s="18" t="s">
        <v>27</v>
      </c>
      <c r="D17" s="26">
        <v>14440694</v>
      </c>
      <c r="E17" s="26">
        <v>93417163</v>
      </c>
      <c r="F17" s="26">
        <f>E17/'2020'!$O$1</f>
        <v>12398588.227486894</v>
      </c>
      <c r="R17" s="26"/>
      <c r="S17" s="26"/>
      <c r="T17" s="26"/>
      <c r="U17" s="26"/>
      <c r="X17" s="26"/>
      <c r="Y17" s="26"/>
    </row>
    <row r="18" spans="2:25" ht="12.9" customHeight="1" x14ac:dyDescent="0.2">
      <c r="B18" s="18" t="s">
        <v>13</v>
      </c>
      <c r="C18" s="18" t="s">
        <v>28</v>
      </c>
      <c r="D18" s="26">
        <v>1802820</v>
      </c>
      <c r="E18" s="26">
        <v>104207</v>
      </c>
      <c r="F18" s="26">
        <f>E18/'2020'!$O$1</f>
        <v>13830.645696462936</v>
      </c>
      <c r="R18" s="26"/>
      <c r="S18" s="26"/>
      <c r="T18" s="26"/>
      <c r="U18" s="26"/>
      <c r="X18" s="26"/>
      <c r="Y18" s="26"/>
    </row>
    <row r="19" spans="2:25" ht="12.9" customHeight="1" x14ac:dyDescent="0.2">
      <c r="B19" s="18" t="s">
        <v>40</v>
      </c>
      <c r="C19" s="18" t="s">
        <v>41</v>
      </c>
      <c r="D19" s="26">
        <v>11649</v>
      </c>
      <c r="E19" s="26">
        <v>15543</v>
      </c>
      <c r="F19" s="26">
        <f>E19/'2020'!$O$1</f>
        <v>2062.9106111885326</v>
      </c>
      <c r="R19" s="26"/>
      <c r="S19" s="26"/>
      <c r="T19" s="26"/>
      <c r="U19" s="26"/>
      <c r="X19" s="26"/>
      <c r="Y19" s="26"/>
    </row>
    <row r="20" spans="2:25" ht="12.9" customHeight="1" x14ac:dyDescent="0.2">
      <c r="B20" s="18" t="s">
        <v>42</v>
      </c>
      <c r="C20" s="18" t="s">
        <v>43</v>
      </c>
      <c r="D20" s="26">
        <v>1573</v>
      </c>
      <c r="E20" s="26">
        <v>5210</v>
      </c>
      <c r="F20" s="26">
        <f>E20/'2020'!$O$1</f>
        <v>691.48583184020174</v>
      </c>
      <c r="R20" s="26"/>
      <c r="S20" s="26"/>
      <c r="T20" s="26"/>
      <c r="U20" s="26"/>
      <c r="X20" s="26"/>
      <c r="Y20" s="26"/>
    </row>
    <row r="21" spans="2:25" ht="12.9" customHeight="1" x14ac:dyDescent="0.2">
      <c r="B21" s="18" t="s">
        <v>14</v>
      </c>
      <c r="C21" s="18" t="s">
        <v>29</v>
      </c>
      <c r="D21" s="26">
        <v>2606278</v>
      </c>
      <c r="E21" s="26">
        <v>9707217</v>
      </c>
      <c r="F21" s="26">
        <f>E21/'2020'!$O$1</f>
        <v>1288369.1021302009</v>
      </c>
      <c r="I21" s="6"/>
      <c r="R21" s="26"/>
      <c r="S21" s="26"/>
      <c r="T21" s="26"/>
      <c r="U21" s="26"/>
      <c r="X21" s="26"/>
      <c r="Y21" s="26"/>
    </row>
    <row r="22" spans="2:25" ht="12.9" customHeight="1" x14ac:dyDescent="0.2">
      <c r="B22" s="18" t="s">
        <v>15</v>
      </c>
      <c r="C22" s="18" t="s">
        <v>30</v>
      </c>
      <c r="D22" s="26">
        <v>269210036</v>
      </c>
      <c r="E22" s="26">
        <v>1982923001</v>
      </c>
      <c r="F22" s="26">
        <f>E22/'2020'!$O$1</f>
        <v>263179109.56267834</v>
      </c>
      <c r="I22" s="6"/>
      <c r="R22" s="26"/>
      <c r="S22" s="26"/>
      <c r="T22" s="26"/>
      <c r="U22" s="26"/>
      <c r="X22" s="26"/>
      <c r="Y22" s="26"/>
    </row>
    <row r="23" spans="2:25" ht="12.9" customHeight="1" x14ac:dyDescent="0.2">
      <c r="B23" s="18" t="s">
        <v>16</v>
      </c>
      <c r="C23" s="18" t="s">
        <v>31</v>
      </c>
      <c r="D23" s="26">
        <v>8269770</v>
      </c>
      <c r="E23" s="26">
        <v>12964009</v>
      </c>
      <c r="F23" s="26">
        <f>E23/'2020'!$O$1</f>
        <v>1720619.6827924878</v>
      </c>
      <c r="I23" s="6"/>
      <c r="J23" s="6"/>
      <c r="R23" s="26"/>
      <c r="S23" s="26"/>
      <c r="T23" s="26"/>
      <c r="U23" s="26"/>
      <c r="X23" s="26"/>
      <c r="Y23" s="26"/>
    </row>
    <row r="24" spans="2:25" s="15" customFormat="1" ht="12.9" customHeight="1" x14ac:dyDescent="0.2">
      <c r="B24" s="7" t="s">
        <v>32</v>
      </c>
      <c r="C24" s="4"/>
      <c r="D24" s="4"/>
      <c r="E24" s="8">
        <f>SUM(E6:E23)</f>
        <v>2254151709</v>
      </c>
      <c r="F24" s="8">
        <f>E24/'2020'!$O$1</f>
        <v>299177345.41110891</v>
      </c>
      <c r="I24" s="13"/>
      <c r="J24" s="13"/>
      <c r="Q24" s="32"/>
      <c r="R24" s="32"/>
      <c r="S24" s="26"/>
      <c r="T24" s="33"/>
      <c r="U24" s="26"/>
      <c r="W24" s="21"/>
      <c r="X24" s="21"/>
      <c r="Y24" s="26"/>
    </row>
    <row r="25" spans="2:25" ht="12.9" customHeight="1" x14ac:dyDescent="0.2">
      <c r="B25" s="9" t="s">
        <v>122</v>
      </c>
      <c r="C25" s="2"/>
      <c r="D25" s="10"/>
      <c r="E25" s="3">
        <f>+E24/1000000</f>
        <v>2254.1517090000002</v>
      </c>
      <c r="F25" s="3">
        <f>E25/'2020'!$O$1</f>
        <v>299.17734541110889</v>
      </c>
      <c r="J25" s="6"/>
    </row>
    <row r="26" spans="2:25" ht="12.9" customHeight="1" x14ac:dyDescent="0.2">
      <c r="B26" s="22"/>
      <c r="D26" s="19"/>
      <c r="E26" s="19"/>
      <c r="F26" s="19"/>
    </row>
    <row r="27" spans="2:25" ht="12.9" customHeight="1" x14ac:dyDescent="0.2">
      <c r="B27" s="22"/>
      <c r="D27" s="19"/>
      <c r="E27" s="19"/>
      <c r="F27" s="19"/>
    </row>
    <row r="28" spans="2:25" ht="12.9" customHeight="1" x14ac:dyDescent="0.25">
      <c r="B28" s="27" t="s">
        <v>95</v>
      </c>
      <c r="C28" s="29"/>
      <c r="D28" s="29"/>
      <c r="E28" s="29"/>
      <c r="F28" s="29"/>
    </row>
    <row r="29" spans="2:25" ht="12.9" customHeight="1" x14ac:dyDescent="0.2">
      <c r="B29" s="20"/>
      <c r="C29" s="29"/>
      <c r="D29" s="29"/>
      <c r="E29" s="29"/>
      <c r="F29" s="29"/>
    </row>
    <row r="30" spans="2:25" ht="22.5" customHeight="1" x14ac:dyDescent="0.2">
      <c r="B30" s="63" t="s">
        <v>56</v>
      </c>
      <c r="C30" s="63"/>
      <c r="D30" s="63" t="s">
        <v>60</v>
      </c>
      <c r="E30" s="63"/>
      <c r="F30" s="63"/>
    </row>
    <row r="31" spans="2:25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</row>
    <row r="32" spans="2:25" ht="12.9" customHeight="1" x14ac:dyDescent="0.2">
      <c r="B32" s="18" t="s">
        <v>2</v>
      </c>
      <c r="C32" s="18" t="s">
        <v>17</v>
      </c>
      <c r="D32" s="26">
        <v>106460</v>
      </c>
      <c r="E32" s="26">
        <v>482226</v>
      </c>
      <c r="F32" s="26">
        <f>E32/'2020'!$O$1</f>
        <v>64002.389010551458</v>
      </c>
    </row>
    <row r="33" spans="2:25" ht="12.9" customHeight="1" x14ac:dyDescent="0.2">
      <c r="B33" s="18">
        <v>124</v>
      </c>
      <c r="C33" s="18" t="s">
        <v>18</v>
      </c>
      <c r="D33" s="26">
        <v>195715</v>
      </c>
      <c r="E33" s="26">
        <v>945522</v>
      </c>
      <c r="F33" s="26">
        <f>E33/'2020'!$O$1</f>
        <v>125492.33525781405</v>
      </c>
    </row>
    <row r="34" spans="2:25" ht="12.9" customHeight="1" x14ac:dyDescent="0.2">
      <c r="B34" s="18" t="s">
        <v>4</v>
      </c>
      <c r="C34" s="18" t="s">
        <v>19</v>
      </c>
      <c r="D34" s="26">
        <v>6671650</v>
      </c>
      <c r="E34" s="26">
        <v>1815163</v>
      </c>
      <c r="F34" s="26">
        <f>E34/'2020'!$O$1</f>
        <v>240913.53109031785</v>
      </c>
      <c r="Q34" s="33"/>
      <c r="R34" s="33"/>
      <c r="S34" s="33"/>
    </row>
    <row r="35" spans="2:25" ht="12.9" customHeight="1" x14ac:dyDescent="0.2">
      <c r="B35" s="18" t="s">
        <v>5</v>
      </c>
      <c r="C35" s="18" t="s">
        <v>20</v>
      </c>
      <c r="D35" s="26">
        <v>876140</v>
      </c>
      <c r="E35" s="26">
        <v>864487</v>
      </c>
      <c r="F35" s="26">
        <f>E35/'2020'!$O$1</f>
        <v>114737.14247793483</v>
      </c>
    </row>
    <row r="36" spans="2:25" ht="12.9" customHeight="1" x14ac:dyDescent="0.2">
      <c r="B36" s="18" t="s">
        <v>6</v>
      </c>
      <c r="C36" s="18" t="s">
        <v>21</v>
      </c>
      <c r="D36" s="26">
        <v>113263390</v>
      </c>
      <c r="E36" s="26">
        <v>2361469</v>
      </c>
      <c r="F36" s="26">
        <f>E36/'2020'!$O$1</f>
        <v>313420.79766407853</v>
      </c>
    </row>
    <row r="37" spans="2:25" ht="12.9" customHeight="1" x14ac:dyDescent="0.2">
      <c r="B37" s="18" t="s">
        <v>7</v>
      </c>
      <c r="C37" s="18" t="s">
        <v>22</v>
      </c>
      <c r="D37" s="26">
        <v>218200</v>
      </c>
      <c r="E37" s="26">
        <v>13971</v>
      </c>
      <c r="F37" s="26">
        <f>E37/'2020'!$O$1</f>
        <v>1854.2703563607404</v>
      </c>
    </row>
    <row r="38" spans="2:25" ht="12.9" customHeight="1" x14ac:dyDescent="0.2">
      <c r="B38" s="18" t="s">
        <v>8</v>
      </c>
      <c r="C38" s="18" t="s">
        <v>23</v>
      </c>
      <c r="D38" s="26">
        <v>515200</v>
      </c>
      <c r="E38" s="26">
        <v>354543</v>
      </c>
      <c r="F38" s="26">
        <f>E38/'2020'!$O$1</f>
        <v>47055.942663746762</v>
      </c>
    </row>
    <row r="39" spans="2:25" ht="12.9" customHeight="1" x14ac:dyDescent="0.2">
      <c r="B39" s="18" t="s">
        <v>38</v>
      </c>
      <c r="C39" s="18" t="s">
        <v>39</v>
      </c>
      <c r="D39" s="26">
        <v>520</v>
      </c>
      <c r="E39" s="26">
        <v>50</v>
      </c>
      <c r="F39" s="26">
        <f>E39/'2020'!$O$1</f>
        <v>6.6361404207313024</v>
      </c>
    </row>
    <row r="40" spans="2:25" ht="12.9" customHeight="1" x14ac:dyDescent="0.2">
      <c r="B40" s="18" t="s">
        <v>9</v>
      </c>
      <c r="C40" s="18" t="s">
        <v>24</v>
      </c>
      <c r="D40" s="26">
        <v>1525550</v>
      </c>
      <c r="E40" s="26">
        <v>1080362</v>
      </c>
      <c r="F40" s="26">
        <f>E40/'2020'!$O$1</f>
        <v>143388.67874444224</v>
      </c>
    </row>
    <row r="41" spans="2:25" ht="12.9" customHeight="1" x14ac:dyDescent="0.2">
      <c r="B41" s="18" t="s">
        <v>10</v>
      </c>
      <c r="C41" s="18" t="s">
        <v>25</v>
      </c>
      <c r="D41" s="26">
        <v>2242081</v>
      </c>
      <c r="E41" s="26">
        <v>15519830</v>
      </c>
      <c r="F41" s="26">
        <f>E41/'2020'!$O$1</f>
        <v>2059835.4237175658</v>
      </c>
    </row>
    <row r="42" spans="2:25" ht="12.9" customHeight="1" x14ac:dyDescent="0.2">
      <c r="B42" s="18" t="s">
        <v>11</v>
      </c>
      <c r="C42" s="18" t="s">
        <v>26</v>
      </c>
      <c r="D42" s="26">
        <v>304854</v>
      </c>
      <c r="E42" s="26">
        <v>2508693</v>
      </c>
      <c r="F42" s="26">
        <f>E42/'2020'!$O$1</f>
        <v>332960.78041011345</v>
      </c>
    </row>
    <row r="43" spans="2:25" ht="12.9" customHeight="1" x14ac:dyDescent="0.2">
      <c r="B43" s="18" t="s">
        <v>12</v>
      </c>
      <c r="C43" s="18" t="s">
        <v>27</v>
      </c>
      <c r="D43" s="26">
        <v>1755393</v>
      </c>
      <c r="E43" s="26">
        <v>11449803</v>
      </c>
      <c r="F43" s="26">
        <f>E43/'2020'!$O$1</f>
        <v>1519650.0099542106</v>
      </c>
    </row>
    <row r="44" spans="2:25" ht="12.9" customHeight="1" x14ac:dyDescent="0.2">
      <c r="B44" s="18" t="s">
        <v>13</v>
      </c>
      <c r="C44" s="18" t="s">
        <v>28</v>
      </c>
      <c r="D44" s="26">
        <v>457750</v>
      </c>
      <c r="E44" s="26">
        <v>29605</v>
      </c>
      <c r="F44" s="26">
        <f>E44/'2020'!$O$1</f>
        <v>3929.2587431150041</v>
      </c>
    </row>
    <row r="45" spans="2:25" ht="12.9" customHeight="1" x14ac:dyDescent="0.2">
      <c r="B45" s="18" t="s">
        <v>40</v>
      </c>
      <c r="C45" s="18" t="s">
        <v>41</v>
      </c>
      <c r="D45" s="26">
        <v>2661</v>
      </c>
      <c r="E45" s="26">
        <v>4237</v>
      </c>
      <c r="F45" s="26">
        <f>E45/'2020'!$O$1</f>
        <v>562.34653925277053</v>
      </c>
    </row>
    <row r="46" spans="2:25" ht="12.9" customHeight="1" x14ac:dyDescent="0.2">
      <c r="B46" s="12" t="s">
        <v>42</v>
      </c>
      <c r="C46" s="12" t="s">
        <v>43</v>
      </c>
      <c r="D46" s="26">
        <v>0</v>
      </c>
      <c r="E46" s="26">
        <v>0</v>
      </c>
      <c r="F46" s="26">
        <f>E46/'2020'!$O$1</f>
        <v>0</v>
      </c>
    </row>
    <row r="47" spans="2:25" ht="12.9" customHeight="1" x14ac:dyDescent="0.2">
      <c r="B47" s="18" t="s">
        <v>14</v>
      </c>
      <c r="C47" s="18" t="s">
        <v>29</v>
      </c>
      <c r="D47" s="26">
        <v>2258558</v>
      </c>
      <c r="E47" s="26">
        <v>8796762</v>
      </c>
      <c r="F47" s="26">
        <f>E47/'2020'!$O$1</f>
        <v>1167530.9575950627</v>
      </c>
      <c r="T47" s="33"/>
      <c r="U47" s="33"/>
    </row>
    <row r="48" spans="2:25" ht="12.9" customHeight="1" x14ac:dyDescent="0.2">
      <c r="B48" s="18" t="s">
        <v>15</v>
      </c>
      <c r="C48" s="18" t="s">
        <v>30</v>
      </c>
      <c r="D48" s="26">
        <v>79017904</v>
      </c>
      <c r="E48" s="26">
        <v>595339960</v>
      </c>
      <c r="F48" s="26">
        <f>E48/'2020'!$O$1</f>
        <v>79015191.452651128</v>
      </c>
      <c r="W48" s="15"/>
      <c r="X48" s="15"/>
      <c r="Y48" s="15"/>
    </row>
    <row r="49" spans="2:25" ht="12.9" customHeight="1" x14ac:dyDescent="0.2">
      <c r="B49" s="18" t="s">
        <v>16</v>
      </c>
      <c r="C49" s="18" t="s">
        <v>31</v>
      </c>
      <c r="D49" s="26">
        <v>1926840</v>
      </c>
      <c r="E49" s="26">
        <v>3124156</v>
      </c>
      <c r="F49" s="26">
        <f>E49/'2020'!$O$1</f>
        <v>414646.75824540446</v>
      </c>
    </row>
    <row r="50" spans="2:25" s="15" customFormat="1" ht="12.9" customHeight="1" x14ac:dyDescent="0.2">
      <c r="B50" s="4" t="s">
        <v>32</v>
      </c>
      <c r="C50" s="4"/>
      <c r="D50" s="8"/>
      <c r="E50" s="8">
        <f>SUM(E32:E49)</f>
        <v>644690839</v>
      </c>
      <c r="F50" s="8">
        <f>E50/'2020'!$O$1</f>
        <v>85565178.711261526</v>
      </c>
      <c r="Q50" s="32"/>
      <c r="R50" s="32"/>
      <c r="S50" s="32"/>
      <c r="T50" s="32"/>
      <c r="U50" s="32"/>
      <c r="W50" s="21"/>
      <c r="X50" s="21"/>
      <c r="Y50" s="21"/>
    </row>
    <row r="51" spans="2:25" ht="12.9" customHeight="1" x14ac:dyDescent="0.2">
      <c r="B51" s="9" t="s">
        <v>122</v>
      </c>
      <c r="C51" s="2"/>
      <c r="D51" s="10"/>
      <c r="E51" s="3">
        <f>+E50/1000000</f>
        <v>644.69083899999998</v>
      </c>
      <c r="F51" s="3">
        <f>E51/'2020'!$O$1</f>
        <v>85.565178711261524</v>
      </c>
    </row>
    <row r="52" spans="2:25" ht="12.9" customHeight="1" x14ac:dyDescent="0.2">
      <c r="B52" s="22"/>
      <c r="D52" s="19"/>
      <c r="E52" s="19"/>
      <c r="F52" s="19"/>
    </row>
    <row r="53" spans="2:25" ht="12.9" customHeight="1" x14ac:dyDescent="0.2">
      <c r="B53" s="22"/>
      <c r="D53" s="19"/>
      <c r="E53" s="19"/>
      <c r="F53" s="19"/>
    </row>
    <row r="54" spans="2:25" ht="12.9" customHeight="1" x14ac:dyDescent="0.25">
      <c r="B54" s="25" t="s">
        <v>96</v>
      </c>
      <c r="C54" s="29"/>
      <c r="D54" s="29"/>
      <c r="E54" s="29"/>
      <c r="F54" s="29"/>
    </row>
    <row r="55" spans="2:25" ht="12.9" customHeight="1" x14ac:dyDescent="0.2">
      <c r="B55" s="23"/>
      <c r="C55" s="29"/>
      <c r="D55" s="29"/>
      <c r="E55" s="29"/>
      <c r="F55" s="29"/>
    </row>
    <row r="56" spans="2:25" ht="22.5" customHeight="1" x14ac:dyDescent="0.2">
      <c r="B56" s="63" t="s">
        <v>56</v>
      </c>
      <c r="C56" s="63"/>
      <c r="D56" s="63" t="s">
        <v>57</v>
      </c>
      <c r="E56" s="63"/>
      <c r="F56" s="63"/>
    </row>
    <row r="57" spans="2:25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25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E58/'2020'!$O$1</f>
        <v>0</v>
      </c>
    </row>
    <row r="59" spans="2:25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E59/'2020'!$O$1</f>
        <v>0</v>
      </c>
    </row>
    <row r="60" spans="2:25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E60/'2020'!$O$1</f>
        <v>0</v>
      </c>
    </row>
    <row r="61" spans="2:25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E61/'2020'!$O$1</f>
        <v>0</v>
      </c>
    </row>
    <row r="62" spans="2:25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E62/'2020'!$O$1</f>
        <v>0</v>
      </c>
    </row>
    <row r="63" spans="2:25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E63/'2020'!$O$1</f>
        <v>0</v>
      </c>
    </row>
    <row r="64" spans="2:25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E64/'2020'!$O$1</f>
        <v>0</v>
      </c>
    </row>
    <row r="65" spans="2:25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E65/'2020'!$O$1</f>
        <v>0</v>
      </c>
    </row>
    <row r="66" spans="2:25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E66/'2020'!$O$1</f>
        <v>0</v>
      </c>
    </row>
    <row r="67" spans="2:25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E67/'2020'!$O$1</f>
        <v>0</v>
      </c>
    </row>
    <row r="68" spans="2:25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E68/'2020'!$O$1</f>
        <v>0</v>
      </c>
    </row>
    <row r="69" spans="2:25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E69/'2020'!$O$1</f>
        <v>0</v>
      </c>
    </row>
    <row r="70" spans="2:25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E70/'2020'!$O$1</f>
        <v>0</v>
      </c>
    </row>
    <row r="71" spans="2:25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E71/'2020'!$O$1</f>
        <v>0</v>
      </c>
      <c r="W71" s="15"/>
      <c r="X71" s="15"/>
      <c r="Y71" s="15"/>
    </row>
    <row r="72" spans="2:25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E72/'2020'!$O$1</f>
        <v>0</v>
      </c>
    </row>
    <row r="73" spans="2:25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E73/'2020'!$O$1</f>
        <v>0</v>
      </c>
      <c r="Q73" s="32"/>
      <c r="R73" s="32"/>
      <c r="S73" s="32"/>
      <c r="T73" s="32"/>
      <c r="U73" s="32"/>
      <c r="W73" s="21"/>
      <c r="X73" s="21"/>
      <c r="Y73" s="21"/>
    </row>
    <row r="74" spans="2:25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E74/'2020'!$O$1</f>
        <v>0</v>
      </c>
    </row>
    <row r="75" spans="2:25" ht="12.9" customHeight="1" x14ac:dyDescent="0.2">
      <c r="B75" s="22"/>
      <c r="D75" s="26"/>
      <c r="E75" s="26"/>
      <c r="F75" s="26"/>
    </row>
    <row r="76" spans="2:25" ht="12.9" customHeight="1" x14ac:dyDescent="0.2">
      <c r="B76" s="22"/>
      <c r="D76" s="26"/>
      <c r="E76" s="26"/>
      <c r="F76" s="26"/>
    </row>
    <row r="77" spans="2:25" ht="12.9" customHeight="1" x14ac:dyDescent="0.25">
      <c r="B77" s="27" t="s">
        <v>97</v>
      </c>
      <c r="C77" s="29"/>
      <c r="D77" s="26"/>
      <c r="E77" s="26"/>
      <c r="F77" s="26"/>
    </row>
    <row r="78" spans="2:25" ht="12.9" customHeight="1" x14ac:dyDescent="0.25">
      <c r="B78" s="28" t="s">
        <v>123</v>
      </c>
      <c r="C78" s="29"/>
      <c r="D78" s="26"/>
      <c r="E78" s="26"/>
      <c r="F78" s="26"/>
    </row>
    <row r="79" spans="2:25" ht="12.9" customHeight="1" x14ac:dyDescent="0.2">
      <c r="B79" s="62"/>
      <c r="C79" s="62"/>
      <c r="D79" s="62"/>
      <c r="E79" s="62"/>
      <c r="F79" s="61"/>
    </row>
    <row r="80" spans="2:25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2254.1517090000002</v>
      </c>
      <c r="F81" s="6">
        <f>E81/'2020'!$O$1</f>
        <v>299.17734541110889</v>
      </c>
    </row>
    <row r="82" spans="2:6" ht="12.9" customHeight="1" x14ac:dyDescent="0.2">
      <c r="B82" s="5" t="s">
        <v>37</v>
      </c>
      <c r="C82" s="5"/>
      <c r="D82" s="5"/>
      <c r="E82" s="11">
        <f>+E51</f>
        <v>644.69083899999998</v>
      </c>
      <c r="F82" s="11">
        <f>E82/'2020'!$O$1</f>
        <v>85.565178711261524</v>
      </c>
    </row>
    <row r="85" spans="2:6" ht="12.9" customHeight="1" x14ac:dyDescent="0.2">
      <c r="B85" s="36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" width="9.28515625" style="21"/>
    <col min="17" max="17" width="9.28515625" style="32"/>
    <col min="18" max="18" width="15.140625" style="32" bestFit="1" customWidth="1"/>
    <col min="19" max="19" width="16.7109375" style="32" bestFit="1" customWidth="1"/>
    <col min="20" max="21" width="15.140625" style="32" bestFit="1" customWidth="1"/>
    <col min="22" max="23" width="9.28515625" style="21"/>
    <col min="24" max="24" width="11.7109375" style="21" bestFit="1" customWidth="1"/>
    <col min="25" max="25" width="16.140625" style="21" customWidth="1"/>
    <col min="26" max="16384" width="9.28515625" style="21"/>
  </cols>
  <sheetData>
    <row r="2" spans="2:25" ht="12.9" customHeight="1" x14ac:dyDescent="0.3">
      <c r="B2" s="17" t="s">
        <v>98</v>
      </c>
      <c r="C2" s="16"/>
      <c r="D2" s="29"/>
      <c r="E2" s="29"/>
      <c r="F2" s="29"/>
    </row>
    <row r="3" spans="2:25" ht="12.9" customHeight="1" x14ac:dyDescent="0.2">
      <c r="B3" s="23"/>
      <c r="C3" s="29"/>
      <c r="D3" s="29"/>
      <c r="E3" s="29"/>
      <c r="F3" s="29"/>
    </row>
    <row r="4" spans="2:25" ht="22.5" customHeight="1" x14ac:dyDescent="0.2">
      <c r="B4" s="63" t="s">
        <v>56</v>
      </c>
      <c r="C4" s="63"/>
      <c r="D4" s="63" t="s">
        <v>57</v>
      </c>
      <c r="E4" s="63"/>
      <c r="F4" s="63"/>
      <c r="R4" s="34"/>
      <c r="S4" s="34"/>
      <c r="T4" s="34"/>
      <c r="U4" s="34"/>
    </row>
    <row r="5" spans="2:2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  <c r="R5" s="34"/>
      <c r="S5" s="34"/>
      <c r="T5" s="34"/>
      <c r="U5" s="34"/>
    </row>
    <row r="6" spans="2:25" ht="12.9" customHeight="1" x14ac:dyDescent="0.2">
      <c r="B6" s="18" t="s">
        <v>2</v>
      </c>
      <c r="C6" s="18" t="s">
        <v>17</v>
      </c>
      <c r="D6" s="35">
        <v>696235</v>
      </c>
      <c r="E6" s="26">
        <v>3101254</v>
      </c>
      <c r="F6" s="26">
        <f>E6/'2020'!$O$1</f>
        <v>411607.14048709266</v>
      </c>
      <c r="Q6" s="34"/>
      <c r="R6" s="35"/>
      <c r="S6" s="26"/>
      <c r="T6" s="26"/>
      <c r="U6" s="26"/>
      <c r="X6" s="26"/>
      <c r="Y6" s="26"/>
    </row>
    <row r="7" spans="2:25" ht="12.9" customHeight="1" x14ac:dyDescent="0.2">
      <c r="B7" s="18" t="s">
        <v>3</v>
      </c>
      <c r="C7" s="18" t="s">
        <v>18</v>
      </c>
      <c r="D7" s="35">
        <v>740005</v>
      </c>
      <c r="E7" s="26">
        <v>3412938</v>
      </c>
      <c r="F7" s="26">
        <f>E7/'2020'!$O$1</f>
        <v>452974.71630499698</v>
      </c>
      <c r="Q7" s="34"/>
      <c r="R7" s="35"/>
      <c r="S7" s="26"/>
      <c r="T7" s="26"/>
      <c r="U7" s="26"/>
      <c r="X7" s="26"/>
      <c r="Y7" s="26"/>
    </row>
    <row r="8" spans="2:25" ht="12.9" customHeight="1" x14ac:dyDescent="0.2">
      <c r="B8" s="18" t="s">
        <v>4</v>
      </c>
      <c r="C8" s="18" t="s">
        <v>19</v>
      </c>
      <c r="D8" s="35">
        <v>25179470</v>
      </c>
      <c r="E8" s="26">
        <v>6607632</v>
      </c>
      <c r="F8" s="26">
        <f>E8/'2020'!$O$1</f>
        <v>876983.47601035237</v>
      </c>
      <c r="Q8" s="34"/>
      <c r="R8" s="35"/>
      <c r="S8" s="26"/>
      <c r="T8" s="26"/>
      <c r="U8" s="26"/>
      <c r="X8" s="26"/>
      <c r="Y8" s="26"/>
    </row>
    <row r="9" spans="2:25" ht="12.9" customHeight="1" x14ac:dyDescent="0.2">
      <c r="B9" s="18" t="s">
        <v>5</v>
      </c>
      <c r="C9" s="18" t="s">
        <v>20</v>
      </c>
      <c r="D9" s="35">
        <v>5896320</v>
      </c>
      <c r="E9" s="26">
        <v>5841218</v>
      </c>
      <c r="F9" s="26">
        <f>E9/'2020'!$O$1</f>
        <v>775262.85752206517</v>
      </c>
      <c r="Q9" s="34"/>
      <c r="R9" s="35"/>
      <c r="S9" s="26"/>
      <c r="T9" s="26"/>
      <c r="U9" s="26"/>
      <c r="X9" s="26"/>
      <c r="Y9" s="26"/>
    </row>
    <row r="10" spans="2:25" ht="12.9" customHeight="1" x14ac:dyDescent="0.2">
      <c r="B10" s="18" t="s">
        <v>6</v>
      </c>
      <c r="C10" s="18" t="s">
        <v>21</v>
      </c>
      <c r="D10" s="35">
        <v>308748170</v>
      </c>
      <c r="E10" s="26">
        <v>6132953</v>
      </c>
      <c r="F10" s="26">
        <f>E10/'2020'!$O$1</f>
        <v>813982.74603490601</v>
      </c>
      <c r="Q10" s="34"/>
      <c r="R10" s="35"/>
      <c r="S10" s="26"/>
      <c r="T10" s="26"/>
      <c r="U10" s="26"/>
      <c r="X10" s="26"/>
      <c r="Y10" s="26"/>
    </row>
    <row r="11" spans="2:25" ht="12.9" customHeight="1" x14ac:dyDescent="0.2">
      <c r="B11" s="18" t="s">
        <v>7</v>
      </c>
      <c r="C11" s="18" t="s">
        <v>22</v>
      </c>
      <c r="D11" s="35">
        <v>1043000</v>
      </c>
      <c r="E11" s="26">
        <v>58636</v>
      </c>
      <c r="F11" s="26">
        <f>E11/'2020'!$O$1</f>
        <v>7782.3345942000133</v>
      </c>
      <c r="Q11" s="34"/>
      <c r="R11" s="35"/>
      <c r="S11" s="26"/>
      <c r="T11" s="26"/>
      <c r="U11" s="26"/>
      <c r="X11" s="26"/>
      <c r="Y11" s="26"/>
    </row>
    <row r="12" spans="2:25" ht="12.9" customHeight="1" x14ac:dyDescent="0.2">
      <c r="B12" s="18" t="s">
        <v>8</v>
      </c>
      <c r="C12" s="18" t="s">
        <v>23</v>
      </c>
      <c r="D12" s="26">
        <v>1540850</v>
      </c>
      <c r="E12" s="26">
        <v>1045382</v>
      </c>
      <c r="F12" s="26">
        <f>E12/'2020'!$O$1</f>
        <v>138746.03490609862</v>
      </c>
      <c r="R12" s="26"/>
      <c r="S12" s="26"/>
      <c r="T12" s="26"/>
      <c r="U12" s="26"/>
      <c r="X12" s="26"/>
      <c r="Y12" s="26"/>
    </row>
    <row r="13" spans="2:25" ht="12.9" customHeight="1" x14ac:dyDescent="0.2">
      <c r="B13" s="18" t="s">
        <v>38</v>
      </c>
      <c r="C13" s="18" t="s">
        <v>39</v>
      </c>
      <c r="D13" s="26">
        <v>132350</v>
      </c>
      <c r="E13" s="26">
        <v>9840</v>
      </c>
      <c r="F13" s="26">
        <f>E13/'2020'!$O$1</f>
        <v>1305.9924347999204</v>
      </c>
      <c r="R13" s="26"/>
      <c r="S13" s="26"/>
      <c r="T13" s="26"/>
      <c r="U13" s="26"/>
      <c r="X13" s="26"/>
      <c r="Y13" s="26"/>
    </row>
    <row r="14" spans="2:25" ht="12.9" customHeight="1" x14ac:dyDescent="0.2">
      <c r="B14" s="18" t="s">
        <v>9</v>
      </c>
      <c r="C14" s="18" t="s">
        <v>24</v>
      </c>
      <c r="D14" s="26">
        <v>7482130</v>
      </c>
      <c r="E14" s="26">
        <v>5216564</v>
      </c>
      <c r="F14" s="26">
        <f>E14/'2020'!$O$1</f>
        <v>692357.02435463527</v>
      </c>
      <c r="R14" s="26"/>
      <c r="S14" s="26"/>
      <c r="T14" s="26"/>
      <c r="U14" s="26"/>
      <c r="X14" s="26"/>
      <c r="Y14" s="26"/>
    </row>
    <row r="15" spans="2:25" ht="12.9" customHeight="1" x14ac:dyDescent="0.2">
      <c r="B15" s="18" t="s">
        <v>10</v>
      </c>
      <c r="C15" s="18" t="s">
        <v>25</v>
      </c>
      <c r="D15" s="26">
        <v>12170707</v>
      </c>
      <c r="E15" s="26">
        <v>82151897</v>
      </c>
      <c r="F15" s="26">
        <f>E15/'2020'!$O$1</f>
        <v>10903430.486429092</v>
      </c>
      <c r="R15" s="26"/>
      <c r="S15" s="26"/>
      <c r="T15" s="26"/>
      <c r="U15" s="26"/>
      <c r="X15" s="26"/>
      <c r="Y15" s="26"/>
    </row>
    <row r="16" spans="2:25" ht="12.9" customHeight="1" x14ac:dyDescent="0.2">
      <c r="B16" s="18" t="s">
        <v>11</v>
      </c>
      <c r="C16" s="18" t="s">
        <v>26</v>
      </c>
      <c r="D16" s="26">
        <v>2759757</v>
      </c>
      <c r="E16" s="26">
        <v>22031442</v>
      </c>
      <c r="F16" s="26">
        <f>E16/'2020'!$O$1</f>
        <v>2924074.8556639459</v>
      </c>
      <c r="R16" s="26"/>
      <c r="S16" s="26"/>
      <c r="T16" s="26"/>
      <c r="U16" s="26"/>
      <c r="X16" s="26"/>
      <c r="Y16" s="26"/>
    </row>
    <row r="17" spans="2:25" ht="12.9" customHeight="1" x14ac:dyDescent="0.2">
      <c r="B17" s="18" t="s">
        <v>12</v>
      </c>
      <c r="C17" s="18" t="s">
        <v>27</v>
      </c>
      <c r="D17" s="26">
        <v>12951296</v>
      </c>
      <c r="E17" s="26">
        <v>80284154</v>
      </c>
      <c r="F17" s="26">
        <f>E17/'2020'!$O$1</f>
        <v>10655538.390072333</v>
      </c>
      <c r="R17" s="26"/>
      <c r="S17" s="26"/>
      <c r="T17" s="26"/>
      <c r="U17" s="26"/>
      <c r="X17" s="26"/>
      <c r="Y17" s="26"/>
    </row>
    <row r="18" spans="2:25" ht="12.9" customHeight="1" x14ac:dyDescent="0.2">
      <c r="B18" s="18" t="s">
        <v>13</v>
      </c>
      <c r="C18" s="18" t="s">
        <v>28</v>
      </c>
      <c r="D18" s="26">
        <v>2136120</v>
      </c>
      <c r="E18" s="26">
        <v>121234</v>
      </c>
      <c r="F18" s="26">
        <f>E18/'2020'!$O$1</f>
        <v>16090.516955338773</v>
      </c>
      <c r="R18" s="26"/>
      <c r="S18" s="26"/>
      <c r="T18" s="26"/>
      <c r="U18" s="26"/>
      <c r="X18" s="26"/>
      <c r="Y18" s="26"/>
    </row>
    <row r="19" spans="2:25" ht="12.9" customHeight="1" x14ac:dyDescent="0.2">
      <c r="B19" s="18" t="s">
        <v>40</v>
      </c>
      <c r="C19" s="18" t="s">
        <v>41</v>
      </c>
      <c r="D19" s="26">
        <v>14867</v>
      </c>
      <c r="E19" s="26">
        <v>19441</v>
      </c>
      <c r="F19" s="26">
        <f>E19/'2020'!$O$1</f>
        <v>2580.2641183887449</v>
      </c>
      <c r="R19" s="26"/>
      <c r="S19" s="26"/>
      <c r="T19" s="26"/>
      <c r="U19" s="26"/>
      <c r="X19" s="26"/>
      <c r="Y19" s="26"/>
    </row>
    <row r="20" spans="2:25" ht="12.9" customHeight="1" x14ac:dyDescent="0.2">
      <c r="B20" s="18" t="s">
        <v>42</v>
      </c>
      <c r="C20" s="18" t="s">
        <v>43</v>
      </c>
      <c r="D20" s="26">
        <v>2609</v>
      </c>
      <c r="E20" s="26">
        <v>8611</v>
      </c>
      <c r="F20" s="26">
        <f>E20/'2020'!$O$1</f>
        <v>1142.876103258345</v>
      </c>
      <c r="R20" s="26"/>
      <c r="S20" s="26"/>
      <c r="T20" s="26"/>
      <c r="U20" s="26"/>
      <c r="X20" s="26"/>
      <c r="Y20" s="26"/>
    </row>
    <row r="21" spans="2:25" ht="12.9" customHeight="1" x14ac:dyDescent="0.2">
      <c r="B21" s="18" t="s">
        <v>14</v>
      </c>
      <c r="C21" s="18" t="s">
        <v>29</v>
      </c>
      <c r="D21" s="26">
        <v>2459290</v>
      </c>
      <c r="E21" s="26">
        <v>9053990</v>
      </c>
      <c r="F21" s="26">
        <f>E21/'2020'!$O$1</f>
        <v>1201670.9801579402</v>
      </c>
      <c r="I21" s="6"/>
      <c r="R21" s="26"/>
      <c r="S21" s="26"/>
      <c r="T21" s="26"/>
      <c r="U21" s="26"/>
      <c r="X21" s="26"/>
      <c r="Y21" s="26"/>
    </row>
    <row r="22" spans="2:25" ht="12.9" customHeight="1" x14ac:dyDescent="0.2">
      <c r="B22" s="18" t="s">
        <v>15</v>
      </c>
      <c r="C22" s="18" t="s">
        <v>30</v>
      </c>
      <c r="D22" s="26">
        <v>265992843</v>
      </c>
      <c r="E22" s="26">
        <v>1946491267</v>
      </c>
      <c r="F22" s="26">
        <f>E22/'2020'!$O$1</f>
        <v>258343787.5107837</v>
      </c>
      <c r="I22" s="6"/>
      <c r="R22" s="26"/>
      <c r="S22" s="26"/>
      <c r="T22" s="26"/>
      <c r="U22" s="26"/>
      <c r="X22" s="26"/>
      <c r="Y22" s="26"/>
    </row>
    <row r="23" spans="2:25" ht="12.9" customHeight="1" x14ac:dyDescent="0.2">
      <c r="B23" s="18" t="s">
        <v>16</v>
      </c>
      <c r="C23" s="18" t="s">
        <v>31</v>
      </c>
      <c r="D23" s="26">
        <v>11510077</v>
      </c>
      <c r="E23" s="26">
        <v>17920580</v>
      </c>
      <c r="F23" s="26">
        <f>E23/'2020'!$O$1</f>
        <v>2378469.7060189792</v>
      </c>
      <c r="I23" s="6"/>
      <c r="J23" s="6"/>
      <c r="R23" s="26"/>
      <c r="S23" s="26"/>
      <c r="T23" s="26"/>
      <c r="U23" s="26"/>
      <c r="X23" s="26"/>
      <c r="Y23" s="26"/>
    </row>
    <row r="24" spans="2:25" s="15" customFormat="1" ht="12.9" customHeight="1" x14ac:dyDescent="0.2">
      <c r="B24" s="7" t="s">
        <v>32</v>
      </c>
      <c r="C24" s="4"/>
      <c r="D24" s="4"/>
      <c r="E24" s="8">
        <f>SUM(E6:E23)</f>
        <v>2189509033</v>
      </c>
      <c r="F24" s="8">
        <f>E24/'2020'!$O$1</f>
        <v>290597787.90895212</v>
      </c>
      <c r="I24" s="13"/>
      <c r="J24" s="13"/>
      <c r="Q24" s="32"/>
      <c r="R24" s="32"/>
      <c r="S24" s="26"/>
      <c r="T24" s="33"/>
      <c r="U24" s="26"/>
      <c r="W24" s="21"/>
      <c r="X24" s="21"/>
      <c r="Y24" s="26"/>
    </row>
    <row r="25" spans="2:25" ht="12.9" customHeight="1" x14ac:dyDescent="0.2">
      <c r="B25" s="9" t="s">
        <v>122</v>
      </c>
      <c r="C25" s="2"/>
      <c r="D25" s="10"/>
      <c r="E25" s="3">
        <f>+E24/1000000</f>
        <v>2189.5090329999998</v>
      </c>
      <c r="F25" s="3">
        <f>E25/'2020'!$O$1</f>
        <v>290.59778790895211</v>
      </c>
      <c r="J25" s="6"/>
    </row>
    <row r="26" spans="2:25" ht="12.9" customHeight="1" x14ac:dyDescent="0.2">
      <c r="B26" s="22"/>
      <c r="D26" s="19"/>
      <c r="E26" s="19"/>
      <c r="F26" s="19"/>
    </row>
    <row r="27" spans="2:25" ht="12.9" customHeight="1" x14ac:dyDescent="0.2">
      <c r="B27" s="22"/>
      <c r="D27" s="19"/>
      <c r="E27" s="19"/>
      <c r="F27" s="19"/>
    </row>
    <row r="28" spans="2:25" ht="12.9" customHeight="1" x14ac:dyDescent="0.25">
      <c r="B28" s="27" t="s">
        <v>99</v>
      </c>
      <c r="C28" s="29"/>
      <c r="D28" s="29"/>
      <c r="E28" s="29"/>
      <c r="F28" s="29"/>
    </row>
    <row r="29" spans="2:25" ht="12.9" customHeight="1" x14ac:dyDescent="0.2">
      <c r="B29" s="20"/>
      <c r="C29" s="29"/>
      <c r="D29" s="29"/>
      <c r="E29" s="29"/>
      <c r="F29" s="29"/>
    </row>
    <row r="30" spans="2:25" ht="22.5" customHeight="1" x14ac:dyDescent="0.2">
      <c r="B30" s="63" t="s">
        <v>56</v>
      </c>
      <c r="C30" s="63"/>
      <c r="D30" s="63" t="s">
        <v>60</v>
      </c>
      <c r="E30" s="63"/>
      <c r="F30" s="63"/>
    </row>
    <row r="31" spans="2:25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</row>
    <row r="32" spans="2:25" ht="12.9" customHeight="1" x14ac:dyDescent="0.2">
      <c r="B32" s="18" t="s">
        <v>2</v>
      </c>
      <c r="C32" s="18" t="s">
        <v>17</v>
      </c>
      <c r="D32" s="26">
        <v>115710</v>
      </c>
      <c r="E32" s="26">
        <v>514302</v>
      </c>
      <c r="F32" s="26">
        <f>E32/'2020'!$O$1</f>
        <v>68259.605813259011</v>
      </c>
    </row>
    <row r="33" spans="2:25" ht="12.9" customHeight="1" x14ac:dyDescent="0.2">
      <c r="B33" s="18">
        <v>124</v>
      </c>
      <c r="C33" s="18" t="s">
        <v>18</v>
      </c>
      <c r="D33" s="26">
        <v>156150</v>
      </c>
      <c r="E33" s="26">
        <v>739139</v>
      </c>
      <c r="F33" s="26">
        <f>E33/'2020'!$O$1</f>
        <v>98100.603888778278</v>
      </c>
    </row>
    <row r="34" spans="2:25" ht="12.9" customHeight="1" x14ac:dyDescent="0.2">
      <c r="B34" s="18" t="s">
        <v>4</v>
      </c>
      <c r="C34" s="18" t="s">
        <v>19</v>
      </c>
      <c r="D34" s="26">
        <v>6033170</v>
      </c>
      <c r="E34" s="26">
        <v>1644233</v>
      </c>
      <c r="F34" s="26">
        <f>E34/'2020'!$O$1</f>
        <v>218227.22144800582</v>
      </c>
      <c r="Q34" s="33"/>
      <c r="R34" s="33"/>
      <c r="S34" s="33"/>
    </row>
    <row r="35" spans="2:25" ht="12.9" customHeight="1" x14ac:dyDescent="0.2">
      <c r="B35" s="18" t="s">
        <v>5</v>
      </c>
      <c r="C35" s="18" t="s">
        <v>20</v>
      </c>
      <c r="D35" s="26">
        <v>769650</v>
      </c>
      <c r="E35" s="26">
        <v>761366</v>
      </c>
      <c r="F35" s="26">
        <f>E35/'2020'!$O$1</f>
        <v>101050.63375141018</v>
      </c>
    </row>
    <row r="36" spans="2:25" ht="12.9" customHeight="1" x14ac:dyDescent="0.2">
      <c r="B36" s="18" t="s">
        <v>6</v>
      </c>
      <c r="C36" s="18" t="s">
        <v>21</v>
      </c>
      <c r="D36" s="26">
        <v>130931185</v>
      </c>
      <c r="E36" s="26">
        <v>2740813</v>
      </c>
      <c r="F36" s="26">
        <f>E36/'2020'!$O$1</f>
        <v>363768.39869931643</v>
      </c>
    </row>
    <row r="37" spans="2:25" ht="12.9" customHeight="1" x14ac:dyDescent="0.2">
      <c r="B37" s="18" t="s">
        <v>7</v>
      </c>
      <c r="C37" s="18" t="s">
        <v>22</v>
      </c>
      <c r="D37" s="26">
        <v>409000</v>
      </c>
      <c r="E37" s="26">
        <v>24264</v>
      </c>
      <c r="F37" s="26">
        <f>E37/'2020'!$O$1</f>
        <v>3220.3862233724863</v>
      </c>
    </row>
    <row r="38" spans="2:25" ht="12.9" customHeight="1" x14ac:dyDescent="0.2">
      <c r="B38" s="18" t="s">
        <v>8</v>
      </c>
      <c r="C38" s="18" t="s">
        <v>23</v>
      </c>
      <c r="D38" s="26">
        <v>314500</v>
      </c>
      <c r="E38" s="26">
        <v>218849</v>
      </c>
      <c r="F38" s="26">
        <f>E38/'2020'!$O$1</f>
        <v>29046.253898732495</v>
      </c>
    </row>
    <row r="39" spans="2:25" ht="12.9" customHeight="1" x14ac:dyDescent="0.2">
      <c r="B39" s="18" t="s">
        <v>38</v>
      </c>
      <c r="C39" s="18" t="s">
        <v>39</v>
      </c>
      <c r="D39" s="26">
        <v>4850</v>
      </c>
      <c r="E39" s="26">
        <v>423</v>
      </c>
      <c r="F39" s="26">
        <f>E39/'2020'!$O$1</f>
        <v>56.141747959386819</v>
      </c>
    </row>
    <row r="40" spans="2:25" ht="12.9" customHeight="1" x14ac:dyDescent="0.2">
      <c r="B40" s="18" t="s">
        <v>9</v>
      </c>
      <c r="C40" s="18" t="s">
        <v>24</v>
      </c>
      <c r="D40" s="26">
        <v>1506960</v>
      </c>
      <c r="E40" s="26">
        <v>1068114</v>
      </c>
      <c r="F40" s="26">
        <f>E40/'2020'!$O$1</f>
        <v>141763.08978697989</v>
      </c>
    </row>
    <row r="41" spans="2:25" ht="12.9" customHeight="1" x14ac:dyDescent="0.2">
      <c r="B41" s="18" t="s">
        <v>10</v>
      </c>
      <c r="C41" s="18" t="s">
        <v>25</v>
      </c>
      <c r="D41" s="26">
        <v>2209190</v>
      </c>
      <c r="E41" s="26">
        <v>15160542</v>
      </c>
      <c r="F41" s="26">
        <f>E41/'2020'!$O$1</f>
        <v>2012149.7113278916</v>
      </c>
    </row>
    <row r="42" spans="2:25" ht="12.9" customHeight="1" x14ac:dyDescent="0.2">
      <c r="B42" s="18" t="s">
        <v>11</v>
      </c>
      <c r="C42" s="18" t="s">
        <v>26</v>
      </c>
      <c r="D42" s="26">
        <v>584692</v>
      </c>
      <c r="E42" s="26">
        <v>4798768</v>
      </c>
      <c r="F42" s="26">
        <f>E42/'2020'!$O$1</f>
        <v>636905.96589023818</v>
      </c>
    </row>
    <row r="43" spans="2:25" ht="12.9" customHeight="1" x14ac:dyDescent="0.2">
      <c r="B43" s="18" t="s">
        <v>12</v>
      </c>
      <c r="C43" s="18" t="s">
        <v>27</v>
      </c>
      <c r="D43" s="26">
        <v>2040974</v>
      </c>
      <c r="E43" s="26">
        <v>12836290</v>
      </c>
      <c r="F43" s="26">
        <f>E43/'2020'!$O$1</f>
        <v>1703668.4584245803</v>
      </c>
    </row>
    <row r="44" spans="2:25" ht="12.9" customHeight="1" x14ac:dyDescent="0.2">
      <c r="B44" s="18" t="s">
        <v>13</v>
      </c>
      <c r="C44" s="18" t="s">
        <v>28</v>
      </c>
      <c r="D44" s="26">
        <v>1421210</v>
      </c>
      <c r="E44" s="26">
        <v>91864</v>
      </c>
      <c r="F44" s="26">
        <f>E44/'2020'!$O$1</f>
        <v>12192.448072201207</v>
      </c>
    </row>
    <row r="45" spans="2:25" ht="12.9" customHeight="1" x14ac:dyDescent="0.2">
      <c r="B45" s="18" t="s">
        <v>40</v>
      </c>
      <c r="C45" s="18" t="s">
        <v>41</v>
      </c>
      <c r="D45" s="26">
        <v>341</v>
      </c>
      <c r="E45" s="26">
        <v>537</v>
      </c>
      <c r="F45" s="26">
        <f>E45/'2020'!$O$1</f>
        <v>71.272148118654187</v>
      </c>
    </row>
    <row r="46" spans="2:25" ht="12.9" customHeight="1" x14ac:dyDescent="0.2">
      <c r="B46" s="12" t="s">
        <v>42</v>
      </c>
      <c r="C46" s="12" t="s">
        <v>43</v>
      </c>
      <c r="D46" s="26">
        <v>260</v>
      </c>
      <c r="E46" s="26">
        <v>1012</v>
      </c>
      <c r="F46" s="26">
        <f>E46/'2020'!$O$1</f>
        <v>134.31548211560155</v>
      </c>
    </row>
    <row r="47" spans="2:25" ht="12.9" customHeight="1" x14ac:dyDescent="0.2">
      <c r="B47" s="18" t="s">
        <v>14</v>
      </c>
      <c r="C47" s="18" t="s">
        <v>29</v>
      </c>
      <c r="D47" s="26">
        <v>2114506</v>
      </c>
      <c r="E47" s="26">
        <v>8209402</v>
      </c>
      <c r="F47" s="26">
        <f>E47/'2020'!$O$1</f>
        <v>1089574.8888446479</v>
      </c>
      <c r="T47" s="33"/>
      <c r="U47" s="33"/>
    </row>
    <row r="48" spans="2:25" ht="12.9" customHeight="1" x14ac:dyDescent="0.2">
      <c r="B48" s="18" t="s">
        <v>15</v>
      </c>
      <c r="C48" s="18" t="s">
        <v>30</v>
      </c>
      <c r="D48" s="26">
        <v>92327821</v>
      </c>
      <c r="E48" s="26">
        <v>692256880</v>
      </c>
      <c r="F48" s="26">
        <f>E48/'2020'!$O$1</f>
        <v>91878277.257946774</v>
      </c>
      <c r="W48" s="15"/>
      <c r="X48" s="15"/>
      <c r="Y48" s="15"/>
    </row>
    <row r="49" spans="2:25" ht="12.9" customHeight="1" x14ac:dyDescent="0.2">
      <c r="B49" s="18" t="s">
        <v>16</v>
      </c>
      <c r="C49" s="18" t="s">
        <v>31</v>
      </c>
      <c r="D49" s="26">
        <v>2543482</v>
      </c>
      <c r="E49" s="26">
        <v>4065531</v>
      </c>
      <c r="F49" s="26">
        <f>E49/'2020'!$O$1</f>
        <v>539588.6920167231</v>
      </c>
    </row>
    <row r="50" spans="2:25" s="15" customFormat="1" ht="12.9" customHeight="1" x14ac:dyDescent="0.2">
      <c r="B50" s="4" t="s">
        <v>32</v>
      </c>
      <c r="C50" s="4"/>
      <c r="D50" s="8"/>
      <c r="E50" s="8">
        <f>SUM(E32:E49)</f>
        <v>745132329</v>
      </c>
      <c r="F50" s="8">
        <f>E50/'2020'!$O$1</f>
        <v>98896055.345411107</v>
      </c>
      <c r="Q50" s="32"/>
      <c r="R50" s="32"/>
      <c r="S50" s="32"/>
      <c r="T50" s="32"/>
      <c r="U50" s="32"/>
      <c r="W50" s="21"/>
      <c r="X50" s="21"/>
      <c r="Y50" s="21"/>
    </row>
    <row r="51" spans="2:25" ht="12.9" customHeight="1" x14ac:dyDescent="0.2">
      <c r="B51" s="9" t="s">
        <v>122</v>
      </c>
      <c r="C51" s="2"/>
      <c r="D51" s="10"/>
      <c r="E51" s="3">
        <f>+E50/1000000</f>
        <v>745.13232900000003</v>
      </c>
      <c r="F51" s="3">
        <f>E51/'2020'!$O$1</f>
        <v>98.896055345411114</v>
      </c>
    </row>
    <row r="52" spans="2:25" ht="12.9" customHeight="1" x14ac:dyDescent="0.2">
      <c r="B52" s="22"/>
      <c r="D52" s="19"/>
      <c r="E52" s="19"/>
      <c r="F52" s="19"/>
    </row>
    <row r="53" spans="2:25" ht="12.9" customHeight="1" x14ac:dyDescent="0.2">
      <c r="B53" s="22"/>
      <c r="D53" s="19"/>
      <c r="E53" s="19"/>
      <c r="F53" s="19"/>
    </row>
    <row r="54" spans="2:25" ht="12.9" customHeight="1" x14ac:dyDescent="0.25">
      <c r="B54" s="25" t="s">
        <v>100</v>
      </c>
      <c r="C54" s="29"/>
      <c r="D54" s="29"/>
      <c r="E54" s="29"/>
      <c r="F54" s="29"/>
    </row>
    <row r="55" spans="2:25" ht="12.9" customHeight="1" x14ac:dyDescent="0.2">
      <c r="B55" s="23"/>
      <c r="C55" s="29"/>
      <c r="D55" s="29"/>
      <c r="E55" s="29"/>
      <c r="F55" s="29"/>
    </row>
    <row r="56" spans="2:25" ht="22.5" customHeight="1" x14ac:dyDescent="0.2">
      <c r="B56" s="63" t="s">
        <v>56</v>
      </c>
      <c r="C56" s="63"/>
      <c r="D56" s="63" t="s">
        <v>57</v>
      </c>
      <c r="E56" s="63"/>
      <c r="F56" s="63"/>
    </row>
    <row r="57" spans="2:25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25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E58/'2020'!$O$1</f>
        <v>0</v>
      </c>
    </row>
    <row r="59" spans="2:25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E59/'2020'!$O$1</f>
        <v>0</v>
      </c>
    </row>
    <row r="60" spans="2:25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E60/'2020'!$O$1</f>
        <v>0</v>
      </c>
    </row>
    <row r="61" spans="2:25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E61/'2020'!$O$1</f>
        <v>0</v>
      </c>
    </row>
    <row r="62" spans="2:25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E62/'2020'!$O$1</f>
        <v>0</v>
      </c>
    </row>
    <row r="63" spans="2:25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E63/'2020'!$O$1</f>
        <v>0</v>
      </c>
    </row>
    <row r="64" spans="2:25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E64/'2020'!$O$1</f>
        <v>0</v>
      </c>
    </row>
    <row r="65" spans="2:25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E65/'2020'!$O$1</f>
        <v>0</v>
      </c>
    </row>
    <row r="66" spans="2:25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E66/'2020'!$O$1</f>
        <v>0</v>
      </c>
    </row>
    <row r="67" spans="2:25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E67/'2020'!$O$1</f>
        <v>0</v>
      </c>
    </row>
    <row r="68" spans="2:25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E68/'2020'!$O$1</f>
        <v>0</v>
      </c>
    </row>
    <row r="69" spans="2:25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E69/'2020'!$O$1</f>
        <v>0</v>
      </c>
    </row>
    <row r="70" spans="2:25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E70/'2020'!$O$1</f>
        <v>0</v>
      </c>
    </row>
    <row r="71" spans="2:25" ht="12.9" customHeight="1" x14ac:dyDescent="0.2">
      <c r="B71" s="18" t="s">
        <v>15</v>
      </c>
      <c r="C71" s="18" t="s">
        <v>30</v>
      </c>
      <c r="D71" s="26">
        <v>400</v>
      </c>
      <c r="E71" s="26">
        <v>2912</v>
      </c>
      <c r="F71" s="26">
        <f>E71/'2020'!$O$1</f>
        <v>386.48881810339105</v>
      </c>
      <c r="W71" s="15"/>
      <c r="X71" s="15"/>
      <c r="Y71" s="15"/>
    </row>
    <row r="72" spans="2:25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E72/'2020'!$O$1</f>
        <v>0</v>
      </c>
    </row>
    <row r="73" spans="2:25" s="15" customFormat="1" ht="12.9" customHeight="1" x14ac:dyDescent="0.2">
      <c r="B73" s="4" t="s">
        <v>32</v>
      </c>
      <c r="C73" s="4"/>
      <c r="D73" s="8"/>
      <c r="E73" s="8">
        <f>SUM(E58:E72)</f>
        <v>2912</v>
      </c>
      <c r="F73" s="8">
        <f>E73/'2020'!$O$1</f>
        <v>386.48881810339105</v>
      </c>
      <c r="Q73" s="32"/>
      <c r="R73" s="32"/>
      <c r="S73" s="32"/>
      <c r="T73" s="32"/>
      <c r="U73" s="32"/>
      <c r="W73" s="21"/>
      <c r="X73" s="21"/>
      <c r="Y73" s="21"/>
    </row>
    <row r="74" spans="2:25" ht="12.9" customHeight="1" x14ac:dyDescent="0.2">
      <c r="B74" s="9" t="s">
        <v>122</v>
      </c>
      <c r="C74" s="2"/>
      <c r="D74" s="10"/>
      <c r="E74" s="3">
        <f>+E73/1000000</f>
        <v>2.9120000000000001E-3</v>
      </c>
      <c r="F74" s="3">
        <f>E74/'2020'!$O$1</f>
        <v>3.8648881810339107E-4</v>
      </c>
    </row>
    <row r="75" spans="2:25" ht="12.9" customHeight="1" x14ac:dyDescent="0.2">
      <c r="B75" s="22"/>
      <c r="D75" s="26"/>
      <c r="E75" s="26"/>
      <c r="F75" s="26"/>
    </row>
    <row r="76" spans="2:25" ht="12.9" customHeight="1" x14ac:dyDescent="0.2">
      <c r="B76" s="22"/>
      <c r="D76" s="26"/>
      <c r="E76" s="26"/>
      <c r="F76" s="26"/>
    </row>
    <row r="77" spans="2:25" ht="12.9" customHeight="1" x14ac:dyDescent="0.25">
      <c r="B77" s="27" t="s">
        <v>101</v>
      </c>
      <c r="C77" s="29"/>
      <c r="D77" s="26"/>
      <c r="E77" s="26"/>
      <c r="F77" s="26"/>
    </row>
    <row r="78" spans="2:25" ht="12.9" customHeight="1" x14ac:dyDescent="0.25">
      <c r="B78" s="28" t="s">
        <v>123</v>
      </c>
      <c r="C78" s="29"/>
      <c r="D78" s="26"/>
      <c r="E78" s="26"/>
      <c r="F78" s="26"/>
    </row>
    <row r="79" spans="2:25" ht="12.9" customHeight="1" x14ac:dyDescent="0.2">
      <c r="B79" s="62"/>
      <c r="C79" s="62"/>
      <c r="D79" s="62"/>
      <c r="E79" s="62"/>
      <c r="F79" s="61"/>
    </row>
    <row r="80" spans="2:25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2189.5119449999997</v>
      </c>
      <c r="F81" s="6">
        <f>E81/'2020'!$O$1</f>
        <v>290.59817439777021</v>
      </c>
    </row>
    <row r="82" spans="2:6" ht="12.9" customHeight="1" x14ac:dyDescent="0.2">
      <c r="B82" s="5" t="s">
        <v>37</v>
      </c>
      <c r="C82" s="5"/>
      <c r="D82" s="5"/>
      <c r="E82" s="11">
        <f>+E51</f>
        <v>745.13232900000003</v>
      </c>
      <c r="F82" s="11">
        <f>E82/'2020'!$O$1</f>
        <v>98.896055345411114</v>
      </c>
    </row>
    <row r="85" spans="2:6" ht="12.9" customHeight="1" x14ac:dyDescent="0.2">
      <c r="B85" s="36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graf. prikaz 2020</vt:lpstr>
      <vt:lpstr>siječanj 2020</vt:lpstr>
      <vt:lpstr>veljača 2020</vt:lpstr>
      <vt:lpstr>ožujak 2020</vt:lpstr>
      <vt:lpstr>travanj 2020</vt:lpstr>
      <vt:lpstr>svibanj 2020</vt:lpstr>
      <vt:lpstr>lipanj 2020</vt:lpstr>
      <vt:lpstr>srpanj 2020</vt:lpstr>
      <vt:lpstr>kolovoz 2020</vt:lpstr>
      <vt:lpstr>rujan 2020</vt:lpstr>
      <vt:lpstr>listopad 2020</vt:lpstr>
      <vt:lpstr>studeni 2020</vt:lpstr>
      <vt:lpstr>prosinac 2020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2022-09-22T11:46:06Z</dcterms:modified>
</cp:coreProperties>
</file>