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8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9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0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2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13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4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5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6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7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8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9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20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AEA9B266-45A7-4D11-B66E-1052D7F0764E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graf. prikaz 2026" sheetId="1" r:id="rId1"/>
    <sheet name="siječanj 2026" sheetId="37" r:id="rId2"/>
    <sheet name="veljača 2026" sheetId="38" r:id="rId3"/>
    <sheet name="ožujak 2026" sheetId="39" r:id="rId4"/>
    <sheet name="travanj 2026" sheetId="40" r:id="rId5"/>
    <sheet name="svibanj 2026" sheetId="41" r:id="rId6"/>
    <sheet name="lipanj 2026" sheetId="42" r:id="rId7"/>
    <sheet name="3Q 2026" sheetId="43" r:id="rId8"/>
    <sheet name="2026" sheetId="2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7" i="27" l="1"/>
  <c r="I18" i="27"/>
  <c r="I19" i="27"/>
  <c r="I20" i="27"/>
  <c r="I21" i="27"/>
  <c r="I22" i="27"/>
  <c r="I23" i="27"/>
  <c r="I24" i="27"/>
  <c r="I25" i="27"/>
  <c r="I26" i="27"/>
  <c r="I27" i="27"/>
  <c r="I28" i="27"/>
  <c r="I29" i="27"/>
  <c r="I30" i="27"/>
  <c r="I31" i="27"/>
  <c r="I32" i="27"/>
  <c r="I16" i="27"/>
  <c r="E71" i="43"/>
  <c r="E72" i="43" s="1"/>
  <c r="E48" i="43"/>
  <c r="E49" i="43" s="1"/>
  <c r="E79" i="43" s="1"/>
  <c r="E23" i="43"/>
  <c r="E24" i="43" s="1"/>
  <c r="E78" i="43" s="1"/>
  <c r="H17" i="27"/>
  <c r="H18" i="27"/>
  <c r="H19" i="27"/>
  <c r="H20" i="27"/>
  <c r="H21" i="27"/>
  <c r="H22" i="27"/>
  <c r="H23" i="27"/>
  <c r="H24" i="27"/>
  <c r="H25" i="27"/>
  <c r="H26" i="27"/>
  <c r="H27" i="27"/>
  <c r="H28" i="27"/>
  <c r="H29" i="27"/>
  <c r="H30" i="27"/>
  <c r="H31" i="27"/>
  <c r="H32" i="27"/>
  <c r="H16" i="27"/>
  <c r="H7" i="27"/>
  <c r="H6" i="27"/>
  <c r="H8" i="27" s="1"/>
  <c r="E72" i="42"/>
  <c r="E71" i="42"/>
  <c r="E48" i="42"/>
  <c r="E49" i="42" s="1"/>
  <c r="E79" i="42" s="1"/>
  <c r="E23" i="42"/>
  <c r="E24" i="42" s="1"/>
  <c r="E78" i="42" s="1"/>
  <c r="G32" i="27"/>
  <c r="G30" i="27"/>
  <c r="G31" i="27"/>
  <c r="G29" i="27"/>
  <c r="G17" i="27"/>
  <c r="G18" i="27"/>
  <c r="G19" i="27"/>
  <c r="G20" i="27"/>
  <c r="G21" i="27"/>
  <c r="G22" i="27"/>
  <c r="G23" i="27"/>
  <c r="G24" i="27"/>
  <c r="G25" i="27"/>
  <c r="G41" i="27" s="1"/>
  <c r="G26" i="27"/>
  <c r="G27" i="27"/>
  <c r="G28" i="27"/>
  <c r="G16" i="27"/>
  <c r="G7" i="27"/>
  <c r="G6" i="27"/>
  <c r="G8" i="27" s="1"/>
  <c r="E71" i="41"/>
  <c r="E72" i="41" s="1"/>
  <c r="E48" i="41"/>
  <c r="E49" i="41" s="1"/>
  <c r="E79" i="41" s="1"/>
  <c r="E23" i="41"/>
  <c r="E24" i="41" s="1"/>
  <c r="E78" i="41" s="1"/>
  <c r="F17" i="27"/>
  <c r="F18" i="27"/>
  <c r="F19" i="27"/>
  <c r="F20" i="27"/>
  <c r="F21" i="27"/>
  <c r="F22" i="27"/>
  <c r="F23" i="27"/>
  <c r="F24" i="27"/>
  <c r="F25" i="27"/>
  <c r="F26" i="27"/>
  <c r="F27" i="27"/>
  <c r="F28" i="27"/>
  <c r="F29" i="27"/>
  <c r="F30" i="27"/>
  <c r="F31" i="27"/>
  <c r="F32" i="27"/>
  <c r="F16" i="27"/>
  <c r="F7" i="27"/>
  <c r="F6" i="27"/>
  <c r="E73" i="40"/>
  <c r="E74" i="40" s="1"/>
  <c r="E50" i="40"/>
  <c r="E51" i="40" s="1"/>
  <c r="E81" i="40" s="1"/>
  <c r="E24" i="40"/>
  <c r="E25" i="40" s="1"/>
  <c r="E80" i="40" s="1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2" i="27"/>
  <c r="E16" i="27"/>
  <c r="E7" i="27"/>
  <c r="E6" i="27"/>
  <c r="E8" i="27" s="1"/>
  <c r="E50" i="27" s="1"/>
  <c r="E74" i="39"/>
  <c r="E73" i="39"/>
  <c r="E50" i="39"/>
  <c r="E51" i="39" s="1"/>
  <c r="E81" i="39" s="1"/>
  <c r="J33" i="27"/>
  <c r="D17" i="27"/>
  <c r="D18" i="27"/>
  <c r="D19" i="27"/>
  <c r="D20" i="27"/>
  <c r="D21" i="27"/>
  <c r="D22" i="27"/>
  <c r="D23" i="27"/>
  <c r="D24" i="27"/>
  <c r="D25" i="27"/>
  <c r="D26" i="27"/>
  <c r="D27" i="27"/>
  <c r="D28" i="27"/>
  <c r="D29" i="27"/>
  <c r="D30" i="27"/>
  <c r="D31" i="27"/>
  <c r="D32" i="27"/>
  <c r="D16" i="27"/>
  <c r="D7" i="27"/>
  <c r="D6" i="27"/>
  <c r="E73" i="38"/>
  <c r="E74" i="38" s="1"/>
  <c r="E50" i="38"/>
  <c r="E51" i="38" s="1"/>
  <c r="E81" i="38" s="1"/>
  <c r="E24" i="38"/>
  <c r="E25" i="38" s="1"/>
  <c r="E80" i="38" s="1"/>
  <c r="C17" i="27"/>
  <c r="C18" i="27"/>
  <c r="C19" i="27"/>
  <c r="C20" i="27"/>
  <c r="C21" i="27"/>
  <c r="C22" i="27"/>
  <c r="C23" i="27"/>
  <c r="C24" i="27"/>
  <c r="C25" i="27"/>
  <c r="C26" i="27"/>
  <c r="C27" i="27"/>
  <c r="C28" i="27"/>
  <c r="C29" i="27"/>
  <c r="C30" i="27"/>
  <c r="C31" i="27"/>
  <c r="C16" i="27"/>
  <c r="E73" i="37"/>
  <c r="E50" i="37"/>
  <c r="C7" i="27" s="1"/>
  <c r="E74" i="37"/>
  <c r="I7" i="27" l="1"/>
  <c r="I6" i="27"/>
  <c r="I8" i="27" s="1"/>
  <c r="I50" i="27" s="1"/>
  <c r="I33" i="27"/>
  <c r="D8" i="27"/>
  <c r="D51" i="27" s="1"/>
  <c r="H52" i="27"/>
  <c r="H51" i="27"/>
  <c r="H50" i="27"/>
  <c r="H40" i="27"/>
  <c r="G51" i="27"/>
  <c r="G52" i="27"/>
  <c r="G40" i="27"/>
  <c r="G42" i="27" s="1"/>
  <c r="G50" i="27"/>
  <c r="H41" i="27"/>
  <c r="D33" i="27"/>
  <c r="D40" i="27"/>
  <c r="H33" i="27"/>
  <c r="G33" i="27"/>
  <c r="K23" i="27"/>
  <c r="D41" i="27"/>
  <c r="D42" i="27" s="1"/>
  <c r="E33" i="27"/>
  <c r="E40" i="27"/>
  <c r="K30" i="27"/>
  <c r="E41" i="27"/>
  <c r="E52" i="27"/>
  <c r="K29" i="27"/>
  <c r="K17" i="27"/>
  <c r="D50" i="27"/>
  <c r="D52" i="27"/>
  <c r="E51" i="27"/>
  <c r="F33" i="27"/>
  <c r="F8" i="27"/>
  <c r="E51" i="37"/>
  <c r="E81" i="37" s="1"/>
  <c r="G53" i="27"/>
  <c r="K25" i="27"/>
  <c r="K21" i="27"/>
  <c r="K27" i="27"/>
  <c r="K19" i="27"/>
  <c r="K16" i="27"/>
  <c r="K31" i="27"/>
  <c r="K28" i="27"/>
  <c r="K24" i="27"/>
  <c r="K22" i="27"/>
  <c r="K26" i="27"/>
  <c r="K20" i="27"/>
  <c r="K18" i="27"/>
  <c r="I41" i="27" l="1"/>
  <c r="I52" i="27"/>
  <c r="I51" i="27"/>
  <c r="I40" i="27"/>
  <c r="D53" i="27"/>
  <c r="H42" i="27"/>
  <c r="E53" i="27"/>
  <c r="E42" i="27"/>
  <c r="F50" i="27"/>
  <c r="F52" i="27"/>
  <c r="F51" i="27"/>
  <c r="F41" i="27"/>
  <c r="F40" i="27"/>
  <c r="D43" i="27"/>
  <c r="G43" i="27"/>
  <c r="E43" i="27"/>
  <c r="I53" i="27" l="1"/>
  <c r="I42" i="27"/>
  <c r="I43" i="27" s="1"/>
  <c r="F42" i="27"/>
  <c r="F43" i="27" s="1"/>
  <c r="F53" i="27"/>
  <c r="H53" i="27"/>
  <c r="H43" i="27"/>
  <c r="J53" i="27" l="1"/>
  <c r="J43" i="27" l="1"/>
  <c r="C32" i="27" l="1"/>
  <c r="K32" i="27" s="1"/>
  <c r="E24" i="37"/>
  <c r="E25" i="37"/>
  <c r="E80" i="37" s="1"/>
  <c r="C33" i="27" l="1"/>
  <c r="K33" i="27"/>
  <c r="L32" i="27" s="1"/>
  <c r="C6" i="27"/>
  <c r="C8" i="27" s="1"/>
  <c r="C41" i="27" l="1"/>
  <c r="C52" i="27"/>
  <c r="C40" i="27"/>
  <c r="C51" i="27"/>
  <c r="C50" i="27"/>
  <c r="L16" i="27"/>
  <c r="L18" i="27"/>
  <c r="L26" i="27"/>
  <c r="L23" i="27"/>
  <c r="L27" i="27"/>
  <c r="L25" i="27"/>
  <c r="L28" i="27"/>
  <c r="L24" i="27"/>
  <c r="L19" i="27"/>
  <c r="L30" i="27"/>
  <c r="L20" i="27"/>
  <c r="L22" i="27"/>
  <c r="L31" i="27"/>
  <c r="L17" i="27"/>
  <c r="L21" i="27"/>
  <c r="L29" i="27"/>
  <c r="C42" i="27" l="1"/>
  <c r="C43" i="27" s="1"/>
  <c r="L33" i="27"/>
  <c r="C53" i="27"/>
  <c r="E24" i="39"/>
  <c r="E25" i="39" s="1"/>
  <c r="E80" i="39" s="1"/>
</calcChain>
</file>

<file path=xl/sharedStrings.xml><?xml version="1.0" encoding="utf-8"?>
<sst xmlns="http://schemas.openxmlformats.org/spreadsheetml/2006/main" count="979" uniqueCount="102">
  <si>
    <t>Brojčana oznaka</t>
  </si>
  <si>
    <t>Troslovna oznaka</t>
  </si>
  <si>
    <t>036</t>
  </si>
  <si>
    <t>124</t>
  </si>
  <si>
    <t>203</t>
  </si>
  <si>
    <t>208</t>
  </si>
  <si>
    <t>348</t>
  </si>
  <si>
    <t>392</t>
  </si>
  <si>
    <t>578</t>
  </si>
  <si>
    <t>752</t>
  </si>
  <si>
    <t>756</t>
  </si>
  <si>
    <t>826</t>
  </si>
  <si>
    <t>840</t>
  </si>
  <si>
    <t>941</t>
  </si>
  <si>
    <t>977</t>
  </si>
  <si>
    <t>985</t>
  </si>
  <si>
    <t>AUD</t>
  </si>
  <si>
    <t>CAD</t>
  </si>
  <si>
    <t>CZK</t>
  </si>
  <si>
    <t>DKK</t>
  </si>
  <si>
    <t>HUF</t>
  </si>
  <si>
    <t>JPY</t>
  </si>
  <si>
    <t>NOK</t>
  </si>
  <si>
    <t>SEK</t>
  </si>
  <si>
    <t>CHF</t>
  </si>
  <si>
    <t>GBP</t>
  </si>
  <si>
    <t>USD</t>
  </si>
  <si>
    <t>RSD</t>
  </si>
  <si>
    <t>BAM</t>
  </si>
  <si>
    <t>PLN</t>
  </si>
  <si>
    <t>Ukupno</t>
  </si>
  <si>
    <t>Ukupan promet ovlaštenih mjenjača</t>
  </si>
  <si>
    <t>Ostale valute</t>
  </si>
  <si>
    <t xml:space="preserve">Otkup strane gotovine i čekova </t>
  </si>
  <si>
    <t xml:space="preserve">Prodaja strane gotovine </t>
  </si>
  <si>
    <t>643</t>
  </si>
  <si>
    <t>RUB</t>
  </si>
  <si>
    <t>946</t>
  </si>
  <si>
    <t>RON</t>
  </si>
  <si>
    <t>975</t>
  </si>
  <si>
    <t>BGN</t>
  </si>
  <si>
    <t>Siječanj</t>
  </si>
  <si>
    <t>Veljača</t>
  </si>
  <si>
    <t>Ožujak</t>
  </si>
  <si>
    <t>Travanj</t>
  </si>
  <si>
    <t>Svibanj</t>
  </si>
  <si>
    <t>Lipanj</t>
  </si>
  <si>
    <t>Udio</t>
  </si>
  <si>
    <t>Valuta</t>
  </si>
  <si>
    <t>Ukupan iznos otkupa</t>
  </si>
  <si>
    <t>U originalnoj valuti</t>
  </si>
  <si>
    <t>Ukupan iznos prodaje</t>
  </si>
  <si>
    <t>Promet po valutama</t>
  </si>
  <si>
    <t>Udio valuta u ukupnom prometu ovlaštenih mjenjača</t>
  </si>
  <si>
    <t>Otkup čekova</t>
  </si>
  <si>
    <t>U eurima</t>
  </si>
  <si>
    <t>ostale valute</t>
  </si>
  <si>
    <t>ostale</t>
  </si>
  <si>
    <t>valute</t>
  </si>
  <si>
    <t>Ukupno u milijunima eura</t>
  </si>
  <si>
    <t>u milijunima eura</t>
  </si>
  <si>
    <t>u eurima</t>
  </si>
  <si>
    <t>u eurima i postotcima</t>
  </si>
  <si>
    <t>u postotcima</t>
  </si>
  <si>
    <t xml:space="preserve">Otkup stranog gotovog novca i čekova </t>
  </si>
  <si>
    <t>Prodaja stranog gotovog novca</t>
  </si>
  <si>
    <t>Otkup stranog gotovog novca</t>
  </si>
  <si>
    <t xml:space="preserve">Odnos otkupa i prodaje stranog gotovog novca i čekova </t>
  </si>
  <si>
    <t>Promet ovlaštenih mjenjača u 2026.</t>
  </si>
  <si>
    <t>Otkupljen strani gotov novac u siječnju 2026.</t>
  </si>
  <si>
    <t>Prodan strani gotov novac u siječnju 2026.</t>
  </si>
  <si>
    <t>Otkupljeni čekovi koji glase na stranu valutu u siječnju 2026.</t>
  </si>
  <si>
    <t>Ukupan promet ovlaštenih mjenjača u siječnju 2026.</t>
  </si>
  <si>
    <t>Otkupljen strani gotov novac u veljači 2026.</t>
  </si>
  <si>
    <t>Prodan strani gotov novac u veljači 2026.</t>
  </si>
  <si>
    <t>Otkupljeni čekovi koji glase na stranu valutu u veljači 2026.</t>
  </si>
  <si>
    <t>Ukupan promet ovlaštenih mjenjača u veljači 2026.</t>
  </si>
  <si>
    <t>Otkupljen strani gotov novac u ožujku 2026.</t>
  </si>
  <si>
    <t>Prodan strani gotov novac u ožujku 2026.</t>
  </si>
  <si>
    <t>Otkupljeni čekovi koji glase na stranu valutu u ožujku 2026.</t>
  </si>
  <si>
    <t>Ukupan promet ovlaštenih mjenjača u ožujku 2026.</t>
  </si>
  <si>
    <t>Otkupljen strani gotov novac u travnju 2026.</t>
  </si>
  <si>
    <t>Prodan strani gotov novac u travnju 2026.</t>
  </si>
  <si>
    <t>Otkupljeni čekovi koji glase na stranu valutu u travnju 2026.</t>
  </si>
  <si>
    <t>Ukupan promet ovlaštenih mjenjača u travnju 2026.</t>
  </si>
  <si>
    <t>Otkupljen strani gotov novac u svibnju 2026.</t>
  </si>
  <si>
    <t>Prodan strani gotov novac u svibnju 2026.</t>
  </si>
  <si>
    <t>Otkupljeni čekovi koji glase na stranu valutu u svibnju 2026.</t>
  </si>
  <si>
    <t>Ukupan promet ovlaštenih mjenjača u svibnju 2026.</t>
  </si>
  <si>
    <t>Otkupljen strani gotov novac u lipnju 2026.</t>
  </si>
  <si>
    <t>Prodan strani gotov novac u lipnju 2026.</t>
  </si>
  <si>
    <t>Otkupljeni čekovi koji glase na stranu valutu u lipnju 2026.</t>
  </si>
  <si>
    <t>Ukupan promet ovlaštenih mjenjača u lipnju 2026.</t>
  </si>
  <si>
    <t>III. tromjesečje (1)</t>
  </si>
  <si>
    <t>IV. tromjesečje</t>
  </si>
  <si>
    <t>(1) Od srpnja 2026. podaci o prometu koju su ostvarili ovlašteni mjenjači ne prikupljaju se na mjesečnoj nego na tromjesečnoj razini.</t>
  </si>
  <si>
    <t>III. tromjesečje</t>
  </si>
  <si>
    <t xml:space="preserve">III. tromjesečje </t>
  </si>
  <si>
    <t>Otkupljen strani gotov novac u III. tromjesečju 2026.</t>
  </si>
  <si>
    <t>Prodan strani gotov novac u III. tromjesečju 2026.</t>
  </si>
  <si>
    <t>Otkupljeni čekovi koji glase na stranu valutu u III. tromjesečju 2026.</t>
  </si>
  <si>
    <t>Ukupan promet ovlaštenih mjenjača u III. tromjesečju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</si>
</sst>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0000"/>
    <numFmt numFmtId="165" formatCode="#,##0.00000"/>
    <numFmt numFmtId="166" formatCode="[$-41A]mmm\-yy;@"/>
    <numFmt numFmtId="167" formatCode="#,##0.0"/>
    <numFmt numFmtId="168" formatCode="0.000"/>
  </numFmts>
  <fonts count="10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7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7" fontId="4" fillId="0" borderId="0" applyNumberFormat="0" applyFill="0" applyBorder="0" applyAlignment="0" applyProtection="0"/>
    <xf numFmtId="167" fontId="5" fillId="0" borderId="0" applyNumberFormat="0" applyFill="0" applyBorder="0" applyAlignment="0" applyProtection="0"/>
    <xf numFmtId="167" fontId="1" fillId="0" borderId="1" applyNumberFormat="0" applyFont="0" applyFill="0" applyAlignment="0" applyProtection="0"/>
    <xf numFmtId="167" fontId="4" fillId="0" borderId="1" applyNumberFormat="0" applyFill="0" applyAlignment="0" applyProtection="0"/>
    <xf numFmtId="167" fontId="4" fillId="0" borderId="2" applyNumberFormat="0" applyFill="0" applyAlignment="0" applyProtection="0"/>
    <xf numFmtId="167" fontId="1" fillId="0" borderId="2" applyNumberFormat="0" applyFill="0" applyAlignment="0" applyProtection="0"/>
    <xf numFmtId="167" fontId="4" fillId="0" borderId="3" applyNumberFormat="0" applyProtection="0">
      <alignment horizontal="right" vertical="center" wrapText="1"/>
    </xf>
  </cellStyleXfs>
  <cellXfs count="70">
    <xf numFmtId="166" fontId="0" fillId="0" borderId="0" xfId="0" applyNumberFormat="1"/>
    <xf numFmtId="166" fontId="0" fillId="2" borderId="0" xfId="0" applyNumberFormat="1" applyFont="1" applyFill="1"/>
    <xf numFmtId="166" fontId="0" fillId="0" borderId="0" xfId="0" applyNumberFormat="1" applyFont="1"/>
    <xf numFmtId="4" fontId="0" fillId="0" borderId="0" xfId="0" applyNumberFormat="1" applyFont="1"/>
    <xf numFmtId="49" fontId="0" fillId="0" borderId="0" xfId="0" applyNumberFormat="1" applyFont="1" applyBorder="1" applyAlignment="1">
      <alignment horizontal="left"/>
    </xf>
    <xf numFmtId="166" fontId="4" fillId="0" borderId="3" xfId="9" applyNumberFormat="1">
      <alignment horizontal="right" vertical="center" wrapText="1"/>
    </xf>
    <xf numFmtId="166" fontId="4" fillId="0" borderId="2" xfId="7" applyNumberFormat="1"/>
    <xf numFmtId="4" fontId="4" fillId="0" borderId="2" xfId="7" applyNumberFormat="1"/>
    <xf numFmtId="166" fontId="4" fillId="0" borderId="3" xfId="9" applyNumberFormat="1" applyAlignment="1">
      <alignment horizontal="left" vertical="center" wrapText="1"/>
    </xf>
    <xf numFmtId="165" fontId="4" fillId="0" borderId="2" xfId="7" applyNumberFormat="1"/>
    <xf numFmtId="166" fontId="4" fillId="0" borderId="1" xfId="6" applyNumberFormat="1"/>
    <xf numFmtId="166" fontId="1" fillId="0" borderId="2" xfId="8" applyNumberFormat="1"/>
    <xf numFmtId="166" fontId="0" fillId="0" borderId="0" xfId="0" applyNumberFormat="1"/>
    <xf numFmtId="4" fontId="0" fillId="0" borderId="0" xfId="0" applyNumberFormat="1"/>
    <xf numFmtId="4" fontId="0" fillId="0" borderId="0" xfId="0" applyNumberFormat="1" applyFont="1" applyBorder="1"/>
    <xf numFmtId="49" fontId="4" fillId="0" borderId="1" xfId="6" applyNumberFormat="1"/>
    <xf numFmtId="3" fontId="4" fillId="0" borderId="1" xfId="6" applyNumberFormat="1"/>
    <xf numFmtId="49" fontId="4" fillId="0" borderId="2" xfId="7" applyNumberFormat="1"/>
    <xf numFmtId="164" fontId="4" fillId="0" borderId="2" xfId="7" applyNumberFormat="1"/>
    <xf numFmtId="4" fontId="1" fillId="0" borderId="2" xfId="8" applyNumberFormat="1"/>
    <xf numFmtId="49" fontId="0" fillId="0" borderId="0" xfId="0" applyNumberFormat="1" applyBorder="1" applyAlignment="1">
      <alignment horizontal="left"/>
    </xf>
    <xf numFmtId="4" fontId="4" fillId="0" borderId="0" xfId="0" applyNumberFormat="1" applyFont="1" applyBorder="1"/>
    <xf numFmtId="168" fontId="0" fillId="0" borderId="0" xfId="0" applyNumberFormat="1" applyFont="1" applyBorder="1"/>
    <xf numFmtId="166" fontId="4" fillId="0" borderId="3" xfId="9" applyNumberFormat="1" applyAlignment="1">
      <alignment horizontal="center" vertical="center" wrapText="1"/>
    </xf>
    <xf numFmtId="166" fontId="4" fillId="0" borderId="3" xfId="9" applyNumberFormat="1">
      <alignment horizontal="right" vertical="center" wrapText="1"/>
    </xf>
    <xf numFmtId="166" fontId="1" fillId="0" borderId="1" xfId="6" applyNumberFormat="1" applyFont="1"/>
    <xf numFmtId="166" fontId="0" fillId="0" borderId="2" xfId="8" applyNumberFormat="1" applyFont="1"/>
    <xf numFmtId="166" fontId="4" fillId="0" borderId="0" xfId="0" applyNumberFormat="1" applyFont="1" applyBorder="1"/>
    <xf numFmtId="166" fontId="2" fillId="0" borderId="0" xfId="1" applyNumberFormat="1" applyBorder="1"/>
    <xf numFmtId="166" fontId="8" fillId="0" borderId="0" xfId="3" applyNumberFormat="1" applyFont="1" applyAlignment="1"/>
    <xf numFmtId="49" fontId="0" fillId="0" borderId="0" xfId="0" applyNumberFormat="1" applyFont="1" applyBorder="1" applyAlignment="1">
      <alignment horizontal="left"/>
    </xf>
    <xf numFmtId="164" fontId="0" fillId="0" borderId="0" xfId="0" applyNumberFormat="1" applyFont="1" applyBorder="1"/>
    <xf numFmtId="49" fontId="4" fillId="0" borderId="0" xfId="3" applyNumberFormat="1" applyBorder="1"/>
    <xf numFmtId="166" fontId="0" fillId="0" borderId="0" xfId="0" applyNumberFormat="1" applyFont="1" applyBorder="1"/>
    <xf numFmtId="49" fontId="0" fillId="0" borderId="0" xfId="0" applyNumberFormat="1" applyFont="1" applyBorder="1"/>
    <xf numFmtId="166" fontId="4" fillId="0" borderId="0" xfId="3" applyNumberFormat="1" applyBorder="1"/>
    <xf numFmtId="166" fontId="4" fillId="0" borderId="3" xfId="9" applyNumberFormat="1" applyAlignment="1">
      <alignment horizontal="right" vertical="center" wrapText="1"/>
    </xf>
    <xf numFmtId="166" fontId="8" fillId="0" borderId="0" xfId="0" applyNumberFormat="1" applyFont="1" applyBorder="1"/>
    <xf numFmtId="166" fontId="0" fillId="0" borderId="0" xfId="0" applyNumberFormat="1" applyFont="1"/>
    <xf numFmtId="3" fontId="0" fillId="0" borderId="0" xfId="0" applyNumberFormat="1" applyFont="1" applyBorder="1"/>
    <xf numFmtId="49" fontId="8" fillId="0" borderId="0" xfId="0" applyNumberFormat="1" applyFont="1" applyBorder="1"/>
    <xf numFmtId="49" fontId="7" fillId="0" borderId="0" xfId="0" applyNumberFormat="1" applyFont="1" applyBorder="1"/>
    <xf numFmtId="166" fontId="0" fillId="0" borderId="0" xfId="0" applyNumberFormat="1"/>
    <xf numFmtId="166" fontId="0" fillId="0" borderId="0" xfId="0" applyNumberFormat="1" applyFont="1"/>
    <xf numFmtId="166" fontId="6" fillId="0" borderId="0" xfId="0" applyNumberFormat="1" applyFont="1"/>
    <xf numFmtId="166" fontId="7" fillId="0" borderId="0" xfId="0" applyNumberFormat="1" applyFont="1"/>
    <xf numFmtId="166" fontId="1" fillId="0" borderId="2" xfId="7" applyNumberFormat="1" applyFont="1"/>
    <xf numFmtId="166" fontId="0" fillId="0" borderId="0" xfId="0" applyNumberFormat="1" applyFont="1"/>
    <xf numFmtId="4" fontId="0" fillId="0" borderId="0" xfId="0" applyNumberFormat="1" applyFont="1"/>
    <xf numFmtId="166" fontId="7" fillId="0" borderId="0" xfId="0" applyNumberFormat="1" applyFont="1"/>
    <xf numFmtId="166" fontId="8" fillId="0" borderId="0" xfId="0" applyNumberFormat="1" applyFont="1"/>
    <xf numFmtId="166" fontId="1" fillId="0" borderId="2" xfId="7" applyNumberFormat="1" applyFont="1"/>
    <xf numFmtId="166" fontId="7" fillId="0" borderId="0" xfId="0" applyNumberFormat="1" applyFont="1"/>
    <xf numFmtId="166" fontId="8" fillId="0" borderId="0" xfId="0" applyNumberFormat="1" applyFont="1"/>
    <xf numFmtId="166" fontId="0" fillId="0" borderId="0" xfId="0" applyNumberFormat="1" applyFont="1"/>
    <xf numFmtId="166" fontId="7" fillId="0" borderId="0" xfId="0" applyNumberFormat="1" applyFont="1"/>
    <xf numFmtId="166" fontId="8" fillId="0" borderId="0" xfId="7" applyNumberFormat="1" applyFont="1" applyBorder="1"/>
    <xf numFmtId="166" fontId="0" fillId="0" borderId="1" xfId="5" applyNumberFormat="1" applyFont="1" applyBorder="1"/>
    <xf numFmtId="4" fontId="0" fillId="0" borderId="0" xfId="0" applyNumberFormat="1" applyFont="1"/>
    <xf numFmtId="2" fontId="0" fillId="0" borderId="0" xfId="0" applyNumberFormat="1" applyFont="1"/>
    <xf numFmtId="2" fontId="1" fillId="0" borderId="1" xfId="6" applyNumberFormat="1" applyFont="1"/>
    <xf numFmtId="2" fontId="1" fillId="0" borderId="2" xfId="8" applyNumberFormat="1"/>
    <xf numFmtId="4" fontId="0" fillId="0" borderId="1" xfId="5" applyNumberFormat="1" applyFont="1" applyBorder="1"/>
    <xf numFmtId="2" fontId="0" fillId="2" borderId="0" xfId="0" applyNumberFormat="1" applyFont="1" applyFill="1"/>
    <xf numFmtId="166" fontId="9" fillId="0" borderId="0" xfId="0" applyNumberFormat="1" applyFont="1" applyAlignment="1">
      <alignment horizontal="left" vertical="center" readingOrder="1"/>
    </xf>
    <xf numFmtId="49" fontId="0" fillId="0" borderId="0" xfId="0" applyNumberFormat="1" applyFont="1" applyBorder="1" applyAlignment="1">
      <alignment horizontal="right"/>
    </xf>
    <xf numFmtId="166" fontId="4" fillId="0" borderId="0" xfId="0" applyNumberFormat="1" applyFont="1"/>
    <xf numFmtId="166" fontId="4" fillId="0" borderId="3" xfId="9" applyNumberFormat="1" applyAlignment="1">
      <alignment horizontal="right" vertical="top" wrapText="1"/>
    </xf>
    <xf numFmtId="166" fontId="4" fillId="0" borderId="2" xfId="9" applyNumberFormat="1" applyBorder="1" applyAlignment="1">
      <alignment horizontal="left" vertical="center" wrapText="1"/>
    </xf>
    <xf numFmtId="166" fontId="4" fillId="0" borderId="3" xfId="9" applyNumberFormat="1" applyAlignment="1">
      <alignment horizontal="center" vertical="center"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colors>
    <mruColors>
      <color rgb="FF007FDE"/>
      <color rgb="FF008AF2"/>
      <color rgb="FF0099FF"/>
      <color rgb="FF0066FF"/>
      <color rgb="FF008FFA"/>
      <color rgb="FF199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Otkup i prodaja </a:t>
            </a:r>
            <a:r>
              <a:rPr lang="hr-HR" sz="1000" b="1" i="0" u="none" strike="noStrike" baseline="0">
                <a:effectLst/>
              </a:rPr>
              <a:t>stranog gotovog novca </a:t>
            </a:r>
            <a:r>
              <a:rPr lang="hr-HR" sz="1000"/>
              <a:t>i čekova u 2026.</a:t>
            </a:r>
          </a:p>
        </c:rich>
      </c:tx>
      <c:layout>
        <c:manualLayout>
          <c:xMode val="edge"/>
          <c:yMode val="edge"/>
          <c:x val="0.14141414141414141"/>
          <c:y val="3.5154469258657978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'2026'!$B$6</c:f>
              <c:strCache>
                <c:ptCount val="1"/>
                <c:pt idx="0">
                  <c:v>Otkup stranog gotovog novca i čekova 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III. tromjesečje (1)</c:v>
                </c:pt>
                <c:pt idx="7">
                  <c:v>IV. tromjesečje</c:v>
                </c:pt>
              </c:strCache>
            </c:strRef>
          </c:cat>
          <c:val>
            <c:numRef>
              <c:f>'2026'!$C$6:$J$6</c:f>
              <c:numCache>
                <c:formatCode>#,##0.00</c:formatCode>
                <c:ptCount val="8"/>
                <c:pt idx="0">
                  <c:v>11183193</c:v>
                </c:pt>
                <c:pt idx="1">
                  <c:v>11550188</c:v>
                </c:pt>
                <c:pt idx="2">
                  <c:v>12527536</c:v>
                </c:pt>
                <c:pt idx="3">
                  <c:v>11608388</c:v>
                </c:pt>
                <c:pt idx="4">
                  <c:v>13016150</c:v>
                </c:pt>
                <c:pt idx="5">
                  <c:v>14973613</c:v>
                </c:pt>
                <c:pt idx="6">
                  <c:v>50649787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C6-4974-94EA-60F594177670}"/>
            </c:ext>
          </c:extLst>
        </c:ser>
        <c:ser>
          <c:idx val="1"/>
          <c:order val="1"/>
          <c:tx>
            <c:strRef>
              <c:f>'2026'!$B$7</c:f>
              <c:strCache>
                <c:ptCount val="1"/>
                <c:pt idx="0">
                  <c:v>Prodaja stranog gotovog novca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III. tromjesečje (1)</c:v>
                </c:pt>
                <c:pt idx="7">
                  <c:v>IV. tromjesečje</c:v>
                </c:pt>
              </c:strCache>
            </c:strRef>
          </c:cat>
          <c:val>
            <c:numRef>
              <c:f>'2026'!$C$7:$J$7</c:f>
              <c:numCache>
                <c:formatCode>#,##0.00</c:formatCode>
                <c:ptCount val="8"/>
                <c:pt idx="0">
                  <c:v>2274729</c:v>
                </c:pt>
                <c:pt idx="1">
                  <c:v>2182262</c:v>
                </c:pt>
                <c:pt idx="2">
                  <c:v>2149815</c:v>
                </c:pt>
                <c:pt idx="3">
                  <c:v>2337661</c:v>
                </c:pt>
                <c:pt idx="4">
                  <c:v>2125406</c:v>
                </c:pt>
                <c:pt idx="5">
                  <c:v>2916365</c:v>
                </c:pt>
                <c:pt idx="6">
                  <c:v>8515504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7C6-4974-94EA-60F594177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801449088"/>
        <c:axId val="801449648"/>
      </c:barChart>
      <c:catAx>
        <c:axId val="801449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01449648"/>
        <c:crosses val="autoZero"/>
        <c:auto val="1"/>
        <c:lblAlgn val="ctr"/>
        <c:lblOffset val="100"/>
        <c:noMultiLvlLbl val="1"/>
      </c:catAx>
      <c:valAx>
        <c:axId val="801449648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crossAx val="801449088"/>
        <c:crosses val="autoZero"/>
        <c:crossBetween val="between"/>
        <c:dispUnits>
          <c:builtInUnit val="millions"/>
          <c:dispUnitsLbl>
            <c:layout>
              <c:manualLayout>
                <c:xMode val="edge"/>
                <c:yMode val="edge"/>
                <c:x val="1.0785370370370381E-2"/>
                <c:y val="0.36746018518519052"/>
              </c:manualLayout>
            </c:layout>
            <c:tx>
              <c:rich>
                <a:bodyPr/>
                <a:lstStyle/>
                <a:p>
                  <a:pPr>
                    <a:defRPr b="0"/>
                  </a:pPr>
                  <a:r>
                    <a:rPr lang="hr-HR" b="0"/>
                    <a:t>mil. EUR</a:t>
                  </a:r>
                </a:p>
              </c:rich>
            </c:tx>
          </c:dispUnitsLbl>
        </c:dispUnits>
      </c:valAx>
      <c:spPr>
        <a:ln>
          <a:solidFill>
            <a:schemeClr val="tx1"/>
          </a:solidFill>
        </a:ln>
      </c:spPr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Odnos otkupa i prodaje </a:t>
            </a:r>
            <a:r>
              <a:rPr lang="hr-HR" sz="1000" b="1" i="0" u="none" strike="noStrike" baseline="0">
                <a:effectLst/>
              </a:rPr>
              <a:t>stranog gotovog novca </a:t>
            </a:r>
            <a:r>
              <a:rPr lang="hr-HR" sz="1000"/>
              <a:t>u 2026.</a:t>
            </a:r>
          </a:p>
        </c:rich>
      </c:tx>
      <c:layout>
        <c:manualLayout>
          <c:xMode val="edge"/>
          <c:yMode val="edge"/>
          <c:x val="0.13304212397646722"/>
          <c:y val="2.29895946439675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0503153606097125E-2"/>
          <c:y val="0.12347222222222283"/>
          <c:w val="0.89333306863655959"/>
          <c:h val="0.63598333333333656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'2026'!$B$6</c:f>
              <c:strCache>
                <c:ptCount val="1"/>
                <c:pt idx="0">
                  <c:v>Otkup stranog gotovog novca i čekova 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III. tromjesečje (1)</c:v>
                </c:pt>
                <c:pt idx="7">
                  <c:v>IV. tromjesečje</c:v>
                </c:pt>
              </c:strCache>
            </c:strRef>
          </c:cat>
          <c:val>
            <c:numRef>
              <c:f>'2026'!$C$6:$J$6</c:f>
              <c:numCache>
                <c:formatCode>#,##0.00</c:formatCode>
                <c:ptCount val="8"/>
                <c:pt idx="0">
                  <c:v>11183193</c:v>
                </c:pt>
                <c:pt idx="1">
                  <c:v>11550188</c:v>
                </c:pt>
                <c:pt idx="2">
                  <c:v>12527536</c:v>
                </c:pt>
                <c:pt idx="3">
                  <c:v>11608388</c:v>
                </c:pt>
                <c:pt idx="4">
                  <c:v>13016150</c:v>
                </c:pt>
                <c:pt idx="5">
                  <c:v>14973613</c:v>
                </c:pt>
                <c:pt idx="6">
                  <c:v>50649787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49-4DD8-9A7C-2C28264EA7F1}"/>
            </c:ext>
          </c:extLst>
        </c:ser>
        <c:ser>
          <c:idx val="1"/>
          <c:order val="1"/>
          <c:tx>
            <c:strRef>
              <c:f>'2026'!$B$7</c:f>
              <c:strCache>
                <c:ptCount val="1"/>
                <c:pt idx="0">
                  <c:v>Prodaja stranog gotovog novca</c:v>
                </c:pt>
              </c:strCache>
            </c:strRef>
          </c:tx>
          <c:invertIfNegative val="0"/>
          <c:cat>
            <c:strRef>
              <c:f>'2026'!$C$5:$J$5</c:f>
              <c:strCache>
                <c:ptCount val="8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III. tromjesečje (1)</c:v>
                </c:pt>
                <c:pt idx="7">
                  <c:v>IV. tromjesečje</c:v>
                </c:pt>
              </c:strCache>
            </c:strRef>
          </c:cat>
          <c:val>
            <c:numRef>
              <c:f>'2026'!$C$7:$J$7</c:f>
              <c:numCache>
                <c:formatCode>#,##0.00</c:formatCode>
                <c:ptCount val="8"/>
                <c:pt idx="0">
                  <c:v>2274729</c:v>
                </c:pt>
                <c:pt idx="1">
                  <c:v>2182262</c:v>
                </c:pt>
                <c:pt idx="2">
                  <c:v>2149815</c:v>
                </c:pt>
                <c:pt idx="3">
                  <c:v>2337661</c:v>
                </c:pt>
                <c:pt idx="4">
                  <c:v>2125406</c:v>
                </c:pt>
                <c:pt idx="5">
                  <c:v>2916365</c:v>
                </c:pt>
                <c:pt idx="6">
                  <c:v>8515504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49-4DD8-9A7C-2C28264EA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801453008"/>
        <c:axId val="801453568"/>
      </c:barChart>
      <c:catAx>
        <c:axId val="801453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2400000" vert="horz"/>
          <a:lstStyle/>
          <a:p>
            <a:pPr>
              <a:defRPr/>
            </a:pPr>
            <a:endParaRPr lang="sr-Latn-RS"/>
          </a:p>
        </c:txPr>
        <c:crossAx val="801453568"/>
        <c:crosses val="autoZero"/>
        <c:auto val="1"/>
        <c:lblAlgn val="ctr"/>
        <c:lblOffset val="100"/>
        <c:noMultiLvlLbl val="1"/>
      </c:catAx>
      <c:valAx>
        <c:axId val="801453568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crossAx val="801453008"/>
        <c:crosses val="autoZero"/>
        <c:crossBetween val="between"/>
      </c:valAx>
      <c:spPr>
        <a:ln>
          <a:solidFill>
            <a:schemeClr val="tx1"/>
          </a:solidFill>
        </a:ln>
      </c:spPr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Udio valuta u ukupnom prometu ovlaštenih mjenjača u 2026.</a:t>
            </a:r>
          </a:p>
        </c:rich>
      </c:tx>
      <c:overlay val="0"/>
    </c:title>
    <c:autoTitleDeleted val="0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'2026'!$B$40</c:f>
              <c:strCache>
                <c:ptCount val="1"/>
                <c:pt idx="0">
                  <c:v>USD</c:v>
                </c:pt>
              </c:strCache>
            </c:strRef>
          </c:tx>
          <c:invertIfNegative val="0"/>
          <c:cat>
            <c:strRef>
              <c:f>'2026'!$C$39:$J$39</c:f>
              <c:strCache>
                <c:ptCount val="8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III. tromjesečje</c:v>
                </c:pt>
                <c:pt idx="7">
                  <c:v>IV. tromjesečje</c:v>
                </c:pt>
              </c:strCache>
            </c:strRef>
          </c:cat>
          <c:val>
            <c:numRef>
              <c:f>'2026'!$C$40:$J$40</c:f>
              <c:numCache>
                <c:formatCode>0.00</c:formatCode>
                <c:ptCount val="8"/>
                <c:pt idx="0">
                  <c:v>50.746772049949463</c:v>
                </c:pt>
                <c:pt idx="1">
                  <c:v>53.943076435741624</c:v>
                </c:pt>
                <c:pt idx="2">
                  <c:v>56.714437094268575</c:v>
                </c:pt>
                <c:pt idx="3">
                  <c:v>47.205190516683253</c:v>
                </c:pt>
                <c:pt idx="4">
                  <c:v>54.293647231499854</c:v>
                </c:pt>
                <c:pt idx="5">
                  <c:v>57.088046726496813</c:v>
                </c:pt>
                <c:pt idx="6">
                  <c:v>53.383800647579008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B3-429C-9EB5-8C99D2B2E2C3}"/>
            </c:ext>
          </c:extLst>
        </c:ser>
        <c:ser>
          <c:idx val="2"/>
          <c:order val="1"/>
          <c:tx>
            <c:strRef>
              <c:f>'2026'!$B$41</c:f>
              <c:strCache>
                <c:ptCount val="1"/>
                <c:pt idx="0">
                  <c:v>CHF</c:v>
                </c:pt>
              </c:strCache>
            </c:strRef>
          </c:tx>
          <c:invertIfNegative val="0"/>
          <c:cat>
            <c:strRef>
              <c:f>'2026'!$C$39:$J$39</c:f>
              <c:strCache>
                <c:ptCount val="8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III. tromjesečje</c:v>
                </c:pt>
                <c:pt idx="7">
                  <c:v>IV. tromjesečje</c:v>
                </c:pt>
              </c:strCache>
            </c:strRef>
          </c:cat>
          <c:val>
            <c:numRef>
              <c:f>'2026'!$C$41:$J$41</c:f>
              <c:numCache>
                <c:formatCode>0.00</c:formatCode>
                <c:ptCount val="8"/>
                <c:pt idx="0">
                  <c:v>23.932216281235689</c:v>
                </c:pt>
                <c:pt idx="1">
                  <c:v>21.025323230741783</c:v>
                </c:pt>
                <c:pt idx="2">
                  <c:v>16.659361760851805</c:v>
                </c:pt>
                <c:pt idx="3">
                  <c:v>21.113578476599358</c:v>
                </c:pt>
                <c:pt idx="4">
                  <c:v>15.998085005266303</c:v>
                </c:pt>
                <c:pt idx="5">
                  <c:v>15.022405281884641</c:v>
                </c:pt>
                <c:pt idx="6">
                  <c:v>15.572398688954307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B3-429C-9EB5-8C99D2B2E2C3}"/>
            </c:ext>
          </c:extLst>
        </c:ser>
        <c:ser>
          <c:idx val="3"/>
          <c:order val="2"/>
          <c:tx>
            <c:strRef>
              <c:f>'2026'!$B$42</c:f>
              <c:strCache>
                <c:ptCount val="1"/>
                <c:pt idx="0">
                  <c:v>Ostale valute</c:v>
                </c:pt>
              </c:strCache>
            </c:strRef>
          </c:tx>
          <c:invertIfNegative val="0"/>
          <c:cat>
            <c:strRef>
              <c:f>'2026'!$C$39:$J$39</c:f>
              <c:strCache>
                <c:ptCount val="8"/>
                <c:pt idx="0">
                  <c:v>Siječanj</c:v>
                </c:pt>
                <c:pt idx="1">
                  <c:v>Veljača</c:v>
                </c:pt>
                <c:pt idx="2">
                  <c:v>Ožujak</c:v>
                </c:pt>
                <c:pt idx="3">
                  <c:v>Travanj</c:v>
                </c:pt>
                <c:pt idx="4">
                  <c:v>Svibanj</c:v>
                </c:pt>
                <c:pt idx="5">
                  <c:v>Lipanj</c:v>
                </c:pt>
                <c:pt idx="6">
                  <c:v>III. tromjesečje</c:v>
                </c:pt>
                <c:pt idx="7">
                  <c:v>IV. tromjesečje</c:v>
                </c:pt>
              </c:strCache>
            </c:strRef>
          </c:cat>
          <c:val>
            <c:numRef>
              <c:f>'2026'!$C$42:$J$42</c:f>
              <c:numCache>
                <c:formatCode>0.00</c:formatCode>
                <c:ptCount val="8"/>
                <c:pt idx="0">
                  <c:v>25.321011668814847</c:v>
                </c:pt>
                <c:pt idx="1">
                  <c:v>25.031600333516593</c:v>
                </c:pt>
                <c:pt idx="2">
                  <c:v>26.626201144879619</c:v>
                </c:pt>
                <c:pt idx="3">
                  <c:v>31.68123100671739</c:v>
                </c:pt>
                <c:pt idx="4">
                  <c:v>29.708267763233842</c:v>
                </c:pt>
                <c:pt idx="5">
                  <c:v>27.889547991618546</c:v>
                </c:pt>
                <c:pt idx="6">
                  <c:v>31.043800663466683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B3-429C-9EB5-8C99D2B2E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801417424"/>
        <c:axId val="801417984"/>
      </c:barChart>
      <c:catAx>
        <c:axId val="801417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801417984"/>
        <c:crosses val="autoZero"/>
        <c:auto val="1"/>
        <c:lblAlgn val="ctr"/>
        <c:lblOffset val="100"/>
        <c:noMultiLvlLbl val="1"/>
      </c:catAx>
      <c:valAx>
        <c:axId val="801417984"/>
        <c:scaling>
          <c:orientation val="minMax"/>
        </c:scaling>
        <c:delete val="0"/>
        <c:axPos val="b"/>
        <c:majorGridlines/>
        <c:numFmt formatCode="0%" sourceLinked="1"/>
        <c:majorTickMark val="none"/>
        <c:minorTickMark val="none"/>
        <c:tickLblPos val="nextTo"/>
        <c:crossAx val="801417424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91" l="0.70000000000000062" r="0.70000000000000062" t="0.750000000000009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Otkup stranog gotovog novca i čekova u 2026.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9.0309787242059861E-2"/>
          <c:y val="0.13113542349578811"/>
          <c:w val="0.87733465729151716"/>
          <c:h val="0.75170092592592597"/>
        </c:manualLayout>
      </c:layout>
      <c:barChart>
        <c:barDir val="col"/>
        <c:grouping val="clustered"/>
        <c:varyColors val="0"/>
        <c:ser>
          <c:idx val="11"/>
          <c:order val="0"/>
          <c:tx>
            <c:v>Siječanj</c:v>
          </c:tx>
          <c:invertIfNegative val="0"/>
          <c:dLbls>
            <c:dLbl>
              <c:idx val="0"/>
              <c:layout>
                <c:manualLayout>
                  <c:x val="-1.4356568554027916E-2"/>
                  <c:y val="7.663198214655836E-3"/>
                </c:manualLayout>
              </c:layout>
              <c:dLblPos val="outEnd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20-4541-9E8A-D45A9E6B72D5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'siječanj 2026'!$E$80</c:f>
              <c:numCache>
                <c:formatCode>#,##0.00</c:formatCode>
                <c:ptCount val="1"/>
                <c:pt idx="0">
                  <c:v>11.183192999999999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20-4541-9E8A-D45A9E6B72D5}"/>
            </c:ext>
          </c:extLst>
        </c:ser>
        <c:ser>
          <c:idx val="0"/>
          <c:order val="1"/>
          <c:tx>
            <c:v>Veljača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'veljača 2026'!$E$80</c:f>
              <c:numCache>
                <c:formatCode>#,##0.00</c:formatCode>
                <c:ptCount val="1"/>
                <c:pt idx="0">
                  <c:v>11.550188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20-4541-9E8A-D45A9E6B72D5}"/>
            </c:ext>
          </c:extLst>
        </c:ser>
        <c:ser>
          <c:idx val="1"/>
          <c:order val="2"/>
          <c:tx>
            <c:v>Ožujak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'ožujak 2026'!$E$80</c:f>
              <c:numCache>
                <c:formatCode>#,##0.00</c:formatCode>
                <c:ptCount val="1"/>
                <c:pt idx="0">
                  <c:v>12.527536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20-4541-9E8A-D45A9E6B72D5}"/>
            </c:ext>
          </c:extLst>
        </c:ser>
        <c:ser>
          <c:idx val="2"/>
          <c:order val="3"/>
          <c:tx>
            <c:v>Travanj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'travanj 2026'!$E$80</c:f>
              <c:numCache>
                <c:formatCode>#,##0.00</c:formatCode>
                <c:ptCount val="1"/>
                <c:pt idx="0">
                  <c:v>11.608388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320-4541-9E8A-D45A9E6B72D5}"/>
            </c:ext>
          </c:extLst>
        </c:ser>
        <c:ser>
          <c:idx val="3"/>
          <c:order val="4"/>
          <c:tx>
            <c:v>Svibanj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'svibanj 2026'!$E$78</c:f>
              <c:numCache>
                <c:formatCode>#,##0.00</c:formatCode>
                <c:ptCount val="1"/>
                <c:pt idx="0">
                  <c:v>13.01615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320-4541-9E8A-D45A9E6B72D5}"/>
            </c:ext>
          </c:extLst>
        </c:ser>
        <c:ser>
          <c:idx val="4"/>
          <c:order val="5"/>
          <c:tx>
            <c:v>Lipanj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'lipanj 2026'!$E$78</c:f>
              <c:numCache>
                <c:formatCode>#,##0.00</c:formatCode>
                <c:ptCount val="1"/>
                <c:pt idx="0">
                  <c:v>14.973613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320-4541-9E8A-D45A9E6B72D5}"/>
            </c:ext>
          </c:extLst>
        </c:ser>
        <c:ser>
          <c:idx val="5"/>
          <c:order val="6"/>
          <c:tx>
            <c:v>III. tromjesečje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'3Q 2026'!$E$78</c:f>
              <c:numCache>
                <c:formatCode>#,##0.00</c:formatCode>
                <c:ptCount val="1"/>
                <c:pt idx="0">
                  <c:v>50.649787000000003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320-4541-9E8A-D45A9E6B72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41732432"/>
        <c:axId val="841732992"/>
      </c:barChart>
      <c:catAx>
        <c:axId val="841732432"/>
        <c:scaling>
          <c:orientation val="minMax"/>
        </c:scaling>
        <c:delete val="1"/>
        <c:axPos val="b"/>
        <c:majorTickMark val="none"/>
        <c:minorTickMark val="none"/>
        <c:tickLblPos val="none"/>
        <c:crossAx val="841732992"/>
        <c:crosses val="autoZero"/>
        <c:auto val="1"/>
        <c:lblAlgn val="ctr"/>
        <c:lblOffset val="100"/>
        <c:noMultiLvlLbl val="0"/>
      </c:catAx>
      <c:valAx>
        <c:axId val="841732992"/>
        <c:scaling>
          <c:orientation val="minMax"/>
          <c:max val="6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hr-HR" b="0"/>
                  <a:t>mil. EUR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841732432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304718167559242"/>
          <c:y val="0.88923299531790656"/>
          <c:w val="0.82513591115946061"/>
          <c:h val="0.1105024691358023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833" l="0.70000000000000062" r="0.70000000000000062" t="0.75000000000000833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hr-HR" sz="1000"/>
              <a:t>Prodaja </a:t>
            </a:r>
            <a:r>
              <a:rPr lang="hr-HR" sz="1000" b="1" i="0" u="none" strike="noStrike" baseline="0">
                <a:effectLst/>
              </a:rPr>
              <a:t>stranog gotovog novca </a:t>
            </a:r>
            <a:r>
              <a:rPr lang="hr-HR" sz="1000"/>
              <a:t>u 2026. 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0432949222646"/>
          <c:y val="0.12347222222222318"/>
          <c:w val="0.86993951836082684"/>
          <c:h val="0.75170092592592597"/>
        </c:manualLayout>
      </c:layout>
      <c:barChart>
        <c:barDir val="col"/>
        <c:grouping val="clustered"/>
        <c:varyColors val="0"/>
        <c:ser>
          <c:idx val="11"/>
          <c:order val="0"/>
          <c:tx>
            <c:v>Siječanj</c:v>
          </c:tx>
          <c:invertIfNegative val="0"/>
          <c:dLbls>
            <c:dLbl>
              <c:idx val="0"/>
              <c:layout>
                <c:manualLayout>
                  <c:x val="-1.1864229124982296E-2"/>
                  <c:y val="-1.1494797321983755E-2"/>
                </c:manualLayout>
              </c:layout>
              <c:dLblPos val="outEnd"/>
              <c:showLegendKey val="1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76-4053-B4A7-3F6A4E7588CD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'siječanj 2026'!$E$81</c:f>
              <c:numCache>
                <c:formatCode>#,##0.00</c:formatCode>
                <c:ptCount val="1"/>
                <c:pt idx="0">
                  <c:v>2.2747289999999998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76-4053-B4A7-3F6A4E7588CD}"/>
            </c:ext>
          </c:extLst>
        </c:ser>
        <c:ser>
          <c:idx val="0"/>
          <c:order val="1"/>
          <c:tx>
            <c:v>Veljača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'veljača 2026'!$E$81</c:f>
              <c:numCache>
                <c:formatCode>#,##0.00</c:formatCode>
                <c:ptCount val="1"/>
                <c:pt idx="0">
                  <c:v>2.1822620000000001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F76-4053-B4A7-3F6A4E7588CD}"/>
            </c:ext>
          </c:extLst>
        </c:ser>
        <c:ser>
          <c:idx val="1"/>
          <c:order val="2"/>
          <c:tx>
            <c:v>Ožujak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'ožujak 2026'!$E$81</c:f>
              <c:numCache>
                <c:formatCode>#,##0.00</c:formatCode>
                <c:ptCount val="1"/>
                <c:pt idx="0">
                  <c:v>2.1498149999999998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F76-4053-B4A7-3F6A4E7588CD}"/>
            </c:ext>
          </c:extLst>
        </c:ser>
        <c:ser>
          <c:idx val="2"/>
          <c:order val="3"/>
          <c:tx>
            <c:v>Travanj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'travanj 2026'!$E$81</c:f>
              <c:numCache>
                <c:formatCode>#,##0.00</c:formatCode>
                <c:ptCount val="1"/>
                <c:pt idx="0">
                  <c:v>2.3376610000000002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F76-4053-B4A7-3F6A4E7588CD}"/>
            </c:ext>
          </c:extLst>
        </c:ser>
        <c:ser>
          <c:idx val="3"/>
          <c:order val="4"/>
          <c:tx>
            <c:v>Svibanj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'svibanj 2026'!$E$79</c:f>
              <c:numCache>
                <c:formatCode>#,##0.00</c:formatCode>
                <c:ptCount val="1"/>
                <c:pt idx="0">
                  <c:v>2.1254059999999999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F76-4053-B4A7-3F6A4E7588CD}"/>
            </c:ext>
          </c:extLst>
        </c:ser>
        <c:ser>
          <c:idx val="4"/>
          <c:order val="5"/>
          <c:tx>
            <c:v>Lipanj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'lipanj 2026'!$E$79</c:f>
              <c:numCache>
                <c:formatCode>#,##0.00</c:formatCode>
                <c:ptCount val="1"/>
                <c:pt idx="0">
                  <c:v>2.9163649999999999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F76-4053-B4A7-3F6A4E7588CD}"/>
            </c:ext>
          </c:extLst>
        </c:ser>
        <c:ser>
          <c:idx val="5"/>
          <c:order val="6"/>
          <c:tx>
            <c:v>III. tromjesečje</c:v>
          </c:tx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1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'3Q 2026'!$E$79</c:f>
              <c:numCache>
                <c:formatCode>#,##0.00</c:formatCode>
                <c:ptCount val="1"/>
                <c:pt idx="0">
                  <c:v>8.515504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F76-4053-B4A7-3F6A4E7588C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841741392"/>
        <c:axId val="841741952"/>
      </c:barChart>
      <c:catAx>
        <c:axId val="841741392"/>
        <c:scaling>
          <c:orientation val="minMax"/>
        </c:scaling>
        <c:delete val="1"/>
        <c:axPos val="b"/>
        <c:numFmt formatCode="#,##0.00" sourceLinked="1"/>
        <c:majorTickMark val="none"/>
        <c:minorTickMark val="none"/>
        <c:tickLblPos val="none"/>
        <c:crossAx val="841741952"/>
        <c:crosses val="autoZero"/>
        <c:auto val="1"/>
        <c:lblAlgn val="ctr"/>
        <c:lblOffset val="100"/>
        <c:noMultiLvlLbl val="0"/>
      </c:catAx>
      <c:valAx>
        <c:axId val="841741952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b="0"/>
                </a:pPr>
                <a:r>
                  <a:rPr lang="hr-HR" b="0"/>
                  <a:t>mil. EUR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841741392"/>
        <c:crosses val="autoZero"/>
        <c:crossBetween val="between"/>
        <c:majorUnit val="1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3420720800739405"/>
          <c:y val="0.88949753086419758"/>
          <c:w val="0.81887704571072018"/>
          <c:h val="0.1105024691358023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r-Latn-RS"/>
    </a:p>
  </c:txPr>
  <c:printSettings>
    <c:headerFooter/>
    <c:pageMargins b="0.75000000000000833" l="0.70000000000000062" r="0.70000000000000062" t="0.7500000000000083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hr-HR" sz="10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Udio pojedinih valuta u ukupnom prometu ovlaštenih mjenjača u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explosion val="4"/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3BB-4133-9682-8480E2D8381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3BB-4133-9682-8480E2D8381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3BB-4133-9682-8480E2D8381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3BB-4133-9682-8480E2D8381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E3BB-4133-9682-8480E2D8381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3BB-4133-9682-8480E2D8381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3BB-4133-9682-8480E2D8381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3BB-4133-9682-8480E2D8381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3BB-4133-9682-8480E2D8381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3BB-4133-9682-8480E2D83815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E3BB-4133-9682-8480E2D83815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E3BB-4133-9682-8480E2D83815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E3BB-4133-9682-8480E2D83815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E3BB-4133-9682-8480E2D83815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E3BB-4133-9682-8480E2D83815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F-E3BB-4133-9682-8480E2D83815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1-E3BB-4133-9682-8480E2D83815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23-E3BB-4133-9682-8480E2D83815}"/>
              </c:ext>
            </c:extLst>
          </c:dPt>
          <c:dLbls>
            <c:dLbl>
              <c:idx val="0"/>
              <c:layout>
                <c:manualLayout>
                  <c:x val="-4.7153882611709616E-3"/>
                  <c:y val="-1.631103997328593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3BB-4133-9682-8480E2D83815}"/>
                </c:ext>
              </c:extLst>
            </c:dLbl>
            <c:dLbl>
              <c:idx val="1"/>
              <c:layout>
                <c:manualLayout>
                  <c:x val="-1.4146164783512626E-2"/>
                  <c:y val="-2.854431995325032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3BB-4133-9682-8480E2D83815}"/>
                </c:ext>
              </c:extLst>
            </c:dLbl>
            <c:dLbl>
              <c:idx val="2"/>
              <c:layout>
                <c:manualLayout>
                  <c:x val="-1.6503858914098064E-2"/>
                  <c:y val="-1.223327997996439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3BB-4133-9682-8480E2D83815}"/>
                </c:ext>
              </c:extLst>
            </c:dLbl>
            <c:dLbl>
              <c:idx val="3"/>
              <c:layout>
                <c:manualLayout>
                  <c:x val="-1.6503858914098238E-2"/>
                  <c:y val="4.077759993321464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3BB-4133-9682-8480E2D83815}"/>
                </c:ext>
              </c:extLst>
            </c:dLbl>
            <c:dLbl>
              <c:idx val="4"/>
              <c:layout>
                <c:manualLayout>
                  <c:x val="-9.4307765223418365E-3"/>
                  <c:y val="3.2622079946571708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3BB-4133-9682-8480E2D83815}"/>
                </c:ext>
              </c:extLst>
            </c:dLbl>
            <c:dLbl>
              <c:idx val="5"/>
              <c:layout>
                <c:manualLayout>
                  <c:x val="-9.4307765223418365E-3"/>
                  <c:y val="2.44665599599286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3BB-4133-9682-8480E2D83815}"/>
                </c:ext>
              </c:extLst>
            </c:dLbl>
            <c:dLbl>
              <c:idx val="6"/>
              <c:layout>
                <c:manualLayout>
                  <c:x val="-3.0650023697610777E-2"/>
                  <c:y val="6.11214482148562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3BB-4133-9682-8480E2D83815}"/>
                </c:ext>
              </c:extLst>
            </c:dLbl>
            <c:dLbl>
              <c:idx val="7"/>
              <c:layout>
                <c:manualLayout>
                  <c:x val="-4.8405316952990364E-2"/>
                  <c:y val="0.10809628008752735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3BB-4133-9682-8480E2D83815}"/>
                </c:ext>
              </c:extLst>
            </c:dLbl>
            <c:dLbl>
              <c:idx val="8"/>
              <c:layout>
                <c:manualLayout>
                  <c:x val="-7.3092973533119845E-2"/>
                  <c:y val="0.16209384948570457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3BB-4133-9682-8480E2D83815}"/>
                </c:ext>
              </c:extLst>
            </c:dLbl>
            <c:dLbl>
              <c:idx val="9"/>
              <c:layout>
                <c:manualLayout>
                  <c:x val="-6.130004739522138E-2"/>
                  <c:y val="3.3791465922609253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E3BB-4133-9682-8480E2D83815}"/>
                </c:ext>
              </c:extLst>
            </c:dLbl>
            <c:dLbl>
              <c:idx val="12"/>
              <c:layout>
                <c:manualLayout>
                  <c:x val="-0.10845393000693014"/>
                  <c:y val="-0.1223327997996439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3BB-4133-9682-8480E2D83815}"/>
                </c:ext>
              </c:extLst>
            </c:dLbl>
            <c:dLbl>
              <c:idx val="13"/>
              <c:layout>
                <c:manualLayout>
                  <c:x val="-3.0650023697610777E-2"/>
                  <c:y val="-8.971071985307223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3BB-4133-9682-8480E2D83815}"/>
                </c:ext>
              </c:extLst>
            </c:dLbl>
            <c:dLbl>
              <c:idx val="14"/>
              <c:layout>
                <c:manualLayout>
                  <c:x val="0"/>
                  <c:y val="-3.6699839939893196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E3BB-4133-9682-8480E2D83815}"/>
                </c:ext>
              </c:extLst>
            </c:dLbl>
            <c:dLbl>
              <c:idx val="15"/>
              <c:layout>
                <c:manualLayout>
                  <c:x val="-9.4307765223418365E-3"/>
                  <c:y val="-4.4855359926536144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E3BB-4133-9682-8480E2D83815}"/>
                </c:ext>
              </c:extLst>
            </c:dLbl>
            <c:dLbl>
              <c:idx val="16"/>
              <c:layout>
                <c:manualLayout>
                  <c:x val="-1.886155304468359E-2"/>
                  <c:y val="-8.1555199866429284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E3BB-4133-9682-8480E2D83815}"/>
                </c:ext>
              </c:extLst>
            </c:dLbl>
            <c:dLbl>
              <c:idx val="17"/>
              <c:layout>
                <c:manualLayout>
                  <c:x val="-9.4307765223417515E-3"/>
                  <c:y val="-4.0777599933214642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E3BB-4133-9682-8480E2D83815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 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'2026'!$B$16:$B$32</c:f>
              <c:strCache>
                <c:ptCount val="17"/>
                <c:pt idx="0">
                  <c:v>AUD</c:v>
                </c:pt>
                <c:pt idx="1">
                  <c:v>CAD</c:v>
                </c:pt>
                <c:pt idx="2">
                  <c:v>CZK</c:v>
                </c:pt>
                <c:pt idx="3">
                  <c:v>DKK</c:v>
                </c:pt>
                <c:pt idx="4">
                  <c:v>HUF</c:v>
                </c:pt>
                <c:pt idx="5">
                  <c:v>JPY</c:v>
                </c:pt>
                <c:pt idx="6">
                  <c:v>NOK</c:v>
                </c:pt>
                <c:pt idx="7">
                  <c:v>RUB</c:v>
                </c:pt>
                <c:pt idx="8">
                  <c:v>SEK</c:v>
                </c:pt>
                <c:pt idx="9">
                  <c:v>CHF</c:v>
                </c:pt>
                <c:pt idx="10">
                  <c:v>GBP</c:v>
                </c:pt>
                <c:pt idx="11">
                  <c:v>USD</c:v>
                </c:pt>
                <c:pt idx="12">
                  <c:v>RSD</c:v>
                </c:pt>
                <c:pt idx="13">
                  <c:v>RON</c:v>
                </c:pt>
                <c:pt idx="14">
                  <c:v>BAM</c:v>
                </c:pt>
                <c:pt idx="15">
                  <c:v>PLN</c:v>
                </c:pt>
                <c:pt idx="16">
                  <c:v>ostale valute</c:v>
                </c:pt>
              </c:strCache>
            </c:strRef>
          </c:cat>
          <c:val>
            <c:numRef>
              <c:f>'2026'!$L$16:$L$32</c:f>
              <c:numCache>
                <c:formatCode>#,##0.00</c:formatCode>
                <c:ptCount val="17"/>
                <c:pt idx="0">
                  <c:v>4.8184013486120376</c:v>
                </c:pt>
                <c:pt idx="1">
                  <c:v>3.0320772487132892</c:v>
                </c:pt>
                <c:pt idx="2">
                  <c:v>0.62905856645630975</c:v>
                </c:pt>
                <c:pt idx="3">
                  <c:v>5.5060266889230991E-2</c:v>
                </c:pt>
                <c:pt idx="4">
                  <c:v>5.7483161858273837</c:v>
                </c:pt>
                <c:pt idx="5">
                  <c:v>0.10996108567752501</c:v>
                </c:pt>
                <c:pt idx="6">
                  <c:v>1.5588754376774362E-2</c:v>
                </c:pt>
                <c:pt idx="7">
                  <c:v>2.2653791628884168E-3</c:v>
                </c:pt>
                <c:pt idx="8">
                  <c:v>2.8431082777664023E-2</c:v>
                </c:pt>
                <c:pt idx="9">
                  <c:v>17.445414682385159</c:v>
                </c:pt>
                <c:pt idx="10">
                  <c:v>4.7262112942859753</c:v>
                </c:pt>
                <c:pt idx="11">
                  <c:v>53.484856142984349</c:v>
                </c:pt>
                <c:pt idx="12">
                  <c:v>0.17244852618370571</c:v>
                </c:pt>
                <c:pt idx="13">
                  <c:v>4.7753354975530356E-3</c:v>
                </c:pt>
                <c:pt idx="14">
                  <c:v>9.0478878926888342</c:v>
                </c:pt>
                <c:pt idx="15">
                  <c:v>0.6201416340996736</c:v>
                </c:pt>
                <c:pt idx="16">
                  <c:v>5.9104573381640796E-2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E3BB-4133-9682-8480E2D8381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75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O</a:t>
            </a:r>
            <a:r>
              <a:rPr lang="hr-HR" sz="1100" b="1"/>
              <a:t>dnos otkupa i prodaje stranog gotovog novca i čekova u </a:t>
            </a:r>
          </a:p>
          <a:p>
            <a:pPr>
              <a:defRPr/>
            </a:pPr>
            <a:r>
              <a:rPr lang="hr-HR" sz="1100" b="1"/>
              <a:t>siječnju 2026.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BF-43BA-959C-CB1087F514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33BF-43BA-959C-CB1087F514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33BF-43BA-959C-CB1087F5145C}"/>
              </c:ext>
            </c:extLst>
          </c:dPt>
          <c:dLbls>
            <c:dLbl>
              <c:idx val="0"/>
              <c:layout>
                <c:manualLayout>
                  <c:x val="0.05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3BF-43BA-959C-CB1087F5145C}"/>
                </c:ext>
              </c:extLst>
            </c:dLbl>
            <c:dLbl>
              <c:idx val="1"/>
              <c:layout>
                <c:manualLayout>
                  <c:x val="-2.5000000000000001E-2"/>
                  <c:y val="2.77777777777777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3BF-43BA-959C-CB1087F5145C}"/>
                </c:ext>
              </c:extLst>
            </c:dLbl>
            <c:dLbl>
              <c:idx val="2"/>
              <c:layout>
                <c:manualLayout>
                  <c:x val="0.12222222222222222"/>
                  <c:y val="4.629629629629608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3BF-43BA-959C-CB1087F5145C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Otkup stranog gotovog novca</c:v>
                </c:pt>
                <c:pt idx="1">
                  <c:v>Prodaja stranog gotovog novca</c:v>
                </c:pt>
                <c:pt idx="2">
                  <c:v>Otkup čekova</c:v>
                </c:pt>
              </c:strCache>
            </c:strRef>
          </c:cat>
          <c:val>
            <c:numRef>
              <c:f>'2026'!$C$50:$C$52</c:f>
              <c:numCache>
                <c:formatCode>#,##0.00</c:formatCode>
                <c:ptCount val="3"/>
                <c:pt idx="0">
                  <c:v>83.097472254631882</c:v>
                </c:pt>
                <c:pt idx="1">
                  <c:v>16.902527745368118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3BF-43BA-959C-CB1087F5145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1"/>
              <a:t>Udio pojedinih valuta u ukupnom prometu ovlaštenih mjenjača u siječnju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5F3-4070-926D-537D41368B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5F3-4070-926D-537D41368B2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5F3-4070-926D-537D41368B2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5F3-4070-926D-537D41368B20}"/>
              </c:ext>
            </c:extLst>
          </c:dPt>
          <c:dLbls>
            <c:dLbl>
              <c:idx val="0"/>
              <c:layout>
                <c:manualLayout>
                  <c:x val="3.6111111111111011E-2"/>
                  <c:y val="9.2592592592592587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5F3-4070-926D-537D41368B20}"/>
                </c:ext>
              </c:extLst>
            </c:dLbl>
            <c:dLbl>
              <c:idx val="1"/>
              <c:layout>
                <c:manualLayout>
                  <c:x val="-9.166666666666666E-2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5F3-4070-926D-537D41368B20}"/>
                </c:ext>
              </c:extLst>
            </c:dLbl>
            <c:dLbl>
              <c:idx val="2"/>
              <c:layout>
                <c:manualLayout>
                  <c:x val="-1.1111111111111162E-2"/>
                  <c:y val="1.388888888888886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5F3-4070-926D-537D41368B20}"/>
                </c:ext>
              </c:extLst>
            </c:dLbl>
            <c:dLbl>
              <c:idx val="3"/>
              <c:layout>
                <c:manualLayout>
                  <c:x val="0.17222222222222211"/>
                  <c:y val="1.38888888888889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5F3-4070-926D-537D41368B20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Ostale valute</c:v>
                </c:pt>
              </c:strCache>
            </c:strRef>
          </c:cat>
          <c:val>
            <c:numRef>
              <c:f>'2026'!$C$40:$C$42</c:f>
              <c:numCache>
                <c:formatCode>0.00</c:formatCode>
                <c:ptCount val="3"/>
                <c:pt idx="0">
                  <c:v>50.746772049949463</c:v>
                </c:pt>
                <c:pt idx="1">
                  <c:v>23.932216281235689</c:v>
                </c:pt>
                <c:pt idx="2">
                  <c:v>25.321011668814847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5F3-4070-926D-537D41368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O</a:t>
            </a:r>
            <a:r>
              <a:rPr lang="hr-HR" sz="1100" b="1"/>
              <a:t>dnos otkupa i prodaje stranog gotovog novca i čekova u </a:t>
            </a:r>
          </a:p>
          <a:p>
            <a:pPr>
              <a:defRPr/>
            </a:pPr>
            <a:r>
              <a:rPr lang="hr-HR" sz="1100" b="1"/>
              <a:t>veljači 2026.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1B-48FF-9088-1863E9F66A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81B-48FF-9088-1863E9F66A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681B-48FF-9088-1863E9F66AE5}"/>
              </c:ext>
            </c:extLst>
          </c:dPt>
          <c:dLbls>
            <c:dLbl>
              <c:idx val="0"/>
              <c:layout>
                <c:manualLayout>
                  <c:x val="0.05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81B-48FF-9088-1863E9F66AE5}"/>
                </c:ext>
              </c:extLst>
            </c:dLbl>
            <c:dLbl>
              <c:idx val="1"/>
              <c:layout>
                <c:manualLayout>
                  <c:x val="-2.5000000000000001E-2"/>
                  <c:y val="2.77777777777777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81B-48FF-9088-1863E9F66AE5}"/>
                </c:ext>
              </c:extLst>
            </c:dLbl>
            <c:dLbl>
              <c:idx val="2"/>
              <c:layout>
                <c:manualLayout>
                  <c:x val="0.12222222222222222"/>
                  <c:y val="4.629629629629608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81B-48FF-9088-1863E9F66AE5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Otkup stranog gotovog novca</c:v>
                </c:pt>
                <c:pt idx="1">
                  <c:v>Prodaja stranog gotovog novca</c:v>
                </c:pt>
                <c:pt idx="2">
                  <c:v>Otkup čekova</c:v>
                </c:pt>
              </c:strCache>
            </c:strRef>
          </c:cat>
          <c:val>
            <c:numRef>
              <c:f>'2026'!$D$50:$D$52</c:f>
              <c:numCache>
                <c:formatCode>#,##0.00</c:formatCode>
                <c:ptCount val="3"/>
                <c:pt idx="0">
                  <c:v>84.108720585183278</c:v>
                </c:pt>
                <c:pt idx="1">
                  <c:v>15.891279414816731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81B-48FF-9088-1863E9F66AE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1"/>
              <a:t>Udio pojedinih valuta u ukupnom prometu ovlaštenih mjenjača u veljači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EDA-4236-B1FA-4947D5391B6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EDA-4236-B1FA-4947D5391B6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EDA-4236-B1FA-4947D5391B6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EDA-4236-B1FA-4947D5391B6E}"/>
              </c:ext>
            </c:extLst>
          </c:dPt>
          <c:dLbls>
            <c:dLbl>
              <c:idx val="0"/>
              <c:layout>
                <c:manualLayout>
                  <c:x val="3.6111111111111011E-2"/>
                  <c:y val="9.2592592592592587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DA-4236-B1FA-4947D5391B6E}"/>
                </c:ext>
              </c:extLst>
            </c:dLbl>
            <c:dLbl>
              <c:idx val="1"/>
              <c:layout>
                <c:manualLayout>
                  <c:x val="-9.166666666666666E-2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EDA-4236-B1FA-4947D5391B6E}"/>
                </c:ext>
              </c:extLst>
            </c:dLbl>
            <c:dLbl>
              <c:idx val="2"/>
              <c:layout>
                <c:manualLayout>
                  <c:x val="-1.1111111111111162E-2"/>
                  <c:y val="1.388888888888886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EDA-4236-B1FA-4947D5391B6E}"/>
                </c:ext>
              </c:extLst>
            </c:dLbl>
            <c:dLbl>
              <c:idx val="3"/>
              <c:layout>
                <c:manualLayout>
                  <c:x val="0.17222222222222211"/>
                  <c:y val="1.38888888888889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EDA-4236-B1FA-4947D5391B6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Ostale valute</c:v>
                </c:pt>
              </c:strCache>
            </c:strRef>
          </c:cat>
          <c:val>
            <c:numRef>
              <c:f>'2026'!$D$40:$D$42</c:f>
              <c:numCache>
                <c:formatCode>0.00</c:formatCode>
                <c:ptCount val="3"/>
                <c:pt idx="0">
                  <c:v>53.943076435741624</c:v>
                </c:pt>
                <c:pt idx="1">
                  <c:v>21.025323230741783</c:v>
                </c:pt>
                <c:pt idx="2">
                  <c:v>25.031600333516593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EDA-4236-B1FA-4947D5391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O</a:t>
            </a:r>
            <a:r>
              <a:rPr lang="hr-HR" sz="1100" b="1"/>
              <a:t>dnos otkupa i prodaje stranog gotovog novca i čekova u </a:t>
            </a:r>
          </a:p>
          <a:p>
            <a:pPr>
              <a:defRPr/>
            </a:pPr>
            <a:r>
              <a:rPr lang="hr-HR" sz="1100" b="1"/>
              <a:t>ožujku 2026.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CD-4AE6-8DD5-EE8668D903B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6CD-4AE6-8DD5-EE8668D903B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6CD-4AE6-8DD5-EE8668D903B2}"/>
              </c:ext>
            </c:extLst>
          </c:dPt>
          <c:dLbls>
            <c:dLbl>
              <c:idx val="0"/>
              <c:layout>
                <c:manualLayout>
                  <c:x val="0.05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6CD-4AE6-8DD5-EE8668D903B2}"/>
                </c:ext>
              </c:extLst>
            </c:dLbl>
            <c:dLbl>
              <c:idx val="1"/>
              <c:layout>
                <c:manualLayout>
                  <c:x val="-2.5000000000000001E-2"/>
                  <c:y val="2.77777777777777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6CD-4AE6-8DD5-EE8668D903B2}"/>
                </c:ext>
              </c:extLst>
            </c:dLbl>
            <c:dLbl>
              <c:idx val="2"/>
              <c:layout>
                <c:manualLayout>
                  <c:x val="0.12222222222222222"/>
                  <c:y val="4.629629629629608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6CD-4AE6-8DD5-EE8668D903B2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Otkup stranog gotovog novca</c:v>
                </c:pt>
                <c:pt idx="1">
                  <c:v>Prodaja stranog gotovog novca</c:v>
                </c:pt>
                <c:pt idx="2">
                  <c:v>Otkup čekova</c:v>
                </c:pt>
              </c:strCache>
            </c:strRef>
          </c:cat>
          <c:val>
            <c:numRef>
              <c:f>'2026'!$E$50:$E$52</c:f>
              <c:numCache>
                <c:formatCode>#,##0.00</c:formatCode>
                <c:ptCount val="3"/>
                <c:pt idx="0">
                  <c:v>85.352840577294913</c:v>
                </c:pt>
                <c:pt idx="1">
                  <c:v>14.647159422705091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6CD-4AE6-8DD5-EE8668D903B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1"/>
              <a:t>Udio pojedinih valuta u ukupnom prometu ovlaštenih mjenjača u ožujku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7D-487E-8851-2F4FE4F651A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B7D-487E-8851-2F4FE4F651A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B7D-487E-8851-2F4FE4F651A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B7D-487E-8851-2F4FE4F651A1}"/>
              </c:ext>
            </c:extLst>
          </c:dPt>
          <c:dLbls>
            <c:dLbl>
              <c:idx val="0"/>
              <c:layout>
                <c:manualLayout>
                  <c:x val="3.6111111111111011E-2"/>
                  <c:y val="9.2592592592592587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B7D-487E-8851-2F4FE4F651A1}"/>
                </c:ext>
              </c:extLst>
            </c:dLbl>
            <c:dLbl>
              <c:idx val="1"/>
              <c:layout>
                <c:manualLayout>
                  <c:x val="-9.166666666666666E-2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B7D-487E-8851-2F4FE4F651A1}"/>
                </c:ext>
              </c:extLst>
            </c:dLbl>
            <c:dLbl>
              <c:idx val="2"/>
              <c:layout>
                <c:manualLayout>
                  <c:x val="-1.1111111111111162E-2"/>
                  <c:y val="1.388888888888886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B7D-487E-8851-2F4FE4F651A1}"/>
                </c:ext>
              </c:extLst>
            </c:dLbl>
            <c:dLbl>
              <c:idx val="3"/>
              <c:layout>
                <c:manualLayout>
                  <c:x val="0.17222222222222211"/>
                  <c:y val="1.38888888888889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B7D-487E-8851-2F4FE4F651A1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Ostale valute</c:v>
                </c:pt>
              </c:strCache>
            </c:strRef>
          </c:cat>
          <c:val>
            <c:numRef>
              <c:f>'2026'!$E$40:$E$42</c:f>
              <c:numCache>
                <c:formatCode>0.00</c:formatCode>
                <c:ptCount val="3"/>
                <c:pt idx="0">
                  <c:v>56.714437094268575</c:v>
                </c:pt>
                <c:pt idx="1">
                  <c:v>16.659361760851805</c:v>
                </c:pt>
                <c:pt idx="2">
                  <c:v>26.626201144879619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B7D-487E-8851-2F4FE4F65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O</a:t>
            </a:r>
            <a:r>
              <a:rPr lang="hr-HR" sz="1100" b="1"/>
              <a:t>dnos otkupa i prodaje stranog gotovog novca i čekova u </a:t>
            </a:r>
          </a:p>
          <a:p>
            <a:pPr>
              <a:defRPr/>
            </a:pPr>
            <a:r>
              <a:rPr lang="hr-HR" sz="1100" b="1"/>
              <a:t>travnju 2026.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FC5-4AF4-84A1-0793B46F902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FC5-4AF4-84A1-0793B46F902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FC5-4AF4-84A1-0793B46F902A}"/>
              </c:ext>
            </c:extLst>
          </c:dPt>
          <c:dLbls>
            <c:dLbl>
              <c:idx val="0"/>
              <c:layout>
                <c:manualLayout>
                  <c:x val="0.05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C5-4AF4-84A1-0793B46F902A}"/>
                </c:ext>
              </c:extLst>
            </c:dLbl>
            <c:dLbl>
              <c:idx val="1"/>
              <c:layout>
                <c:manualLayout>
                  <c:x val="-2.5000000000000001E-2"/>
                  <c:y val="2.77777777777777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C5-4AF4-84A1-0793B46F902A}"/>
                </c:ext>
              </c:extLst>
            </c:dLbl>
            <c:dLbl>
              <c:idx val="2"/>
              <c:layout>
                <c:manualLayout>
                  <c:x val="0.12222222222222222"/>
                  <c:y val="4.629629629629608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FC5-4AF4-84A1-0793B46F902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Otkup stranog gotovog novca</c:v>
                </c:pt>
                <c:pt idx="1">
                  <c:v>Prodaja stranog gotovog novca</c:v>
                </c:pt>
                <c:pt idx="2">
                  <c:v>Otkup čekova</c:v>
                </c:pt>
              </c:strCache>
            </c:strRef>
          </c:cat>
          <c:val>
            <c:numRef>
              <c:f>'2026'!$F$50:$F$52</c:f>
              <c:numCache>
                <c:formatCode>#,##0.00</c:formatCode>
                <c:ptCount val="3"/>
                <c:pt idx="0">
                  <c:v>83.237825996452472</c:v>
                </c:pt>
                <c:pt idx="1">
                  <c:v>16.762174003547528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C5-4AF4-84A1-0793B46F902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1"/>
              <a:t>Udio pojedinih valuta u ukupnom prometu ovlaštenih mjenjača u travnju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DF3-4BEE-8514-5B94F44339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DF3-4BEE-8514-5B94F44339D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DF3-4BEE-8514-5B94F44339D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DF3-4BEE-8514-5B94F44339D6}"/>
              </c:ext>
            </c:extLst>
          </c:dPt>
          <c:dLbls>
            <c:dLbl>
              <c:idx val="0"/>
              <c:layout>
                <c:manualLayout>
                  <c:x val="3.6111111111111011E-2"/>
                  <c:y val="9.2592592592592587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F3-4BEE-8514-5B94F44339D6}"/>
                </c:ext>
              </c:extLst>
            </c:dLbl>
            <c:dLbl>
              <c:idx val="1"/>
              <c:layout>
                <c:manualLayout>
                  <c:x val="-9.166666666666666E-2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F3-4BEE-8514-5B94F44339D6}"/>
                </c:ext>
              </c:extLst>
            </c:dLbl>
            <c:dLbl>
              <c:idx val="2"/>
              <c:layout>
                <c:manualLayout>
                  <c:x val="-1.1111111111111162E-2"/>
                  <c:y val="1.388888888888886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F3-4BEE-8514-5B94F44339D6}"/>
                </c:ext>
              </c:extLst>
            </c:dLbl>
            <c:dLbl>
              <c:idx val="3"/>
              <c:layout>
                <c:manualLayout>
                  <c:x val="0.17222222222222211"/>
                  <c:y val="1.38888888888889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DF3-4BEE-8514-5B94F44339D6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Ostale valute</c:v>
                </c:pt>
              </c:strCache>
            </c:strRef>
          </c:cat>
          <c:val>
            <c:numRef>
              <c:f>'2026'!$F$40:$F$42</c:f>
              <c:numCache>
                <c:formatCode>0.00</c:formatCode>
                <c:ptCount val="3"/>
                <c:pt idx="0">
                  <c:v>47.205190516683253</c:v>
                </c:pt>
                <c:pt idx="1">
                  <c:v>21.113578476599358</c:v>
                </c:pt>
                <c:pt idx="2">
                  <c:v>31.68123100671739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DF3-4BEE-8514-5B94F4433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O</a:t>
            </a:r>
            <a:r>
              <a:rPr lang="hr-HR" sz="1100" b="1"/>
              <a:t>dnos otkupa i prodaje stranog gotovog novca i čekova u </a:t>
            </a:r>
          </a:p>
          <a:p>
            <a:pPr>
              <a:defRPr/>
            </a:pPr>
            <a:r>
              <a:rPr lang="hr-HR" sz="1100" b="1"/>
              <a:t>svibnju 2026.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29F-4845-9014-46ADB1A973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29F-4845-9014-46ADB1A973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29F-4845-9014-46ADB1A97303}"/>
              </c:ext>
            </c:extLst>
          </c:dPt>
          <c:dLbls>
            <c:dLbl>
              <c:idx val="0"/>
              <c:layout>
                <c:manualLayout>
                  <c:x val="0.05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9F-4845-9014-46ADB1A97303}"/>
                </c:ext>
              </c:extLst>
            </c:dLbl>
            <c:dLbl>
              <c:idx val="1"/>
              <c:layout>
                <c:manualLayout>
                  <c:x val="-2.5000000000000001E-2"/>
                  <c:y val="2.77777777777777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9F-4845-9014-46ADB1A97303}"/>
                </c:ext>
              </c:extLst>
            </c:dLbl>
            <c:dLbl>
              <c:idx val="2"/>
              <c:layout>
                <c:manualLayout>
                  <c:x val="0.12222222222222222"/>
                  <c:y val="4.629629629629608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9F-4845-9014-46ADB1A97303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Otkup stranog gotovog novca</c:v>
                </c:pt>
                <c:pt idx="1">
                  <c:v>Prodaja stranog gotovog novca</c:v>
                </c:pt>
                <c:pt idx="2">
                  <c:v>Otkup čekova</c:v>
                </c:pt>
              </c:strCache>
            </c:strRef>
          </c:cat>
          <c:val>
            <c:numRef>
              <c:f>'2026'!$G$50:$G$52</c:f>
              <c:numCache>
                <c:formatCode>#,##0.00</c:formatCode>
                <c:ptCount val="3"/>
                <c:pt idx="0">
                  <c:v>85.963093885463294</c:v>
                </c:pt>
                <c:pt idx="1">
                  <c:v>14.036906114536709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9F-4845-9014-46ADB1A9730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1"/>
              <a:t>Udio pojedinih valuta u ukupnom prometu ovlaštenih mjenjača u svibnju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2AB-4D24-9EAD-3197F58EB52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2AB-4D24-9EAD-3197F58EB52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2AB-4D24-9EAD-3197F58EB52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22AB-4D24-9EAD-3197F58EB52D}"/>
              </c:ext>
            </c:extLst>
          </c:dPt>
          <c:dLbls>
            <c:dLbl>
              <c:idx val="0"/>
              <c:layout>
                <c:manualLayout>
                  <c:x val="3.6111111111111011E-2"/>
                  <c:y val="9.2592592592592587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AB-4D24-9EAD-3197F58EB52D}"/>
                </c:ext>
              </c:extLst>
            </c:dLbl>
            <c:dLbl>
              <c:idx val="1"/>
              <c:layout>
                <c:manualLayout>
                  <c:x val="-9.166666666666666E-2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AB-4D24-9EAD-3197F58EB52D}"/>
                </c:ext>
              </c:extLst>
            </c:dLbl>
            <c:dLbl>
              <c:idx val="2"/>
              <c:layout>
                <c:manualLayout>
                  <c:x val="-1.1111111111111162E-2"/>
                  <c:y val="1.388888888888886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AB-4D24-9EAD-3197F58EB52D}"/>
                </c:ext>
              </c:extLst>
            </c:dLbl>
            <c:dLbl>
              <c:idx val="3"/>
              <c:layout>
                <c:manualLayout>
                  <c:x val="0.17222222222222211"/>
                  <c:y val="1.38888888888889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AB-4D24-9EAD-3197F58EB52D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Ostale valute</c:v>
                </c:pt>
              </c:strCache>
            </c:strRef>
          </c:cat>
          <c:val>
            <c:numRef>
              <c:f>'2026'!$G$40:$G$42</c:f>
              <c:numCache>
                <c:formatCode>0.00</c:formatCode>
                <c:ptCount val="3"/>
                <c:pt idx="0">
                  <c:v>54.293647231499854</c:v>
                </c:pt>
                <c:pt idx="1">
                  <c:v>15.998085005266303</c:v>
                </c:pt>
                <c:pt idx="2">
                  <c:v>29.708267763233842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AB-4D24-9EAD-3197F58EB5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O</a:t>
            </a:r>
            <a:r>
              <a:rPr lang="hr-HR" sz="1100" b="1"/>
              <a:t>dnos otkupa i prodaje stranog gotovog novca i čekova u </a:t>
            </a:r>
          </a:p>
          <a:p>
            <a:pPr>
              <a:defRPr/>
            </a:pPr>
            <a:r>
              <a:rPr lang="hr-HR" sz="1100" b="1"/>
              <a:t>lipnju 2026.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FB-443D-A13D-E8921ECA3C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4FB-443D-A13D-E8921ECA3C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4FB-443D-A13D-E8921ECA3C2F}"/>
              </c:ext>
            </c:extLst>
          </c:dPt>
          <c:dLbls>
            <c:dLbl>
              <c:idx val="0"/>
              <c:layout>
                <c:manualLayout>
                  <c:x val="0.05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4FB-443D-A13D-E8921ECA3C2F}"/>
                </c:ext>
              </c:extLst>
            </c:dLbl>
            <c:dLbl>
              <c:idx val="1"/>
              <c:layout>
                <c:manualLayout>
                  <c:x val="-2.5000000000000001E-2"/>
                  <c:y val="2.77777777777777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4FB-443D-A13D-E8921ECA3C2F}"/>
                </c:ext>
              </c:extLst>
            </c:dLbl>
            <c:dLbl>
              <c:idx val="2"/>
              <c:layout>
                <c:manualLayout>
                  <c:x val="0.12222222222222222"/>
                  <c:y val="4.629629629629608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4FB-443D-A13D-E8921ECA3C2F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Otkup stranog gotovog novca</c:v>
                </c:pt>
                <c:pt idx="1">
                  <c:v>Prodaja stranog gotovog novca</c:v>
                </c:pt>
                <c:pt idx="2">
                  <c:v>Otkup čekova</c:v>
                </c:pt>
              </c:strCache>
            </c:strRef>
          </c:cat>
          <c:val>
            <c:numRef>
              <c:f>'2026'!$H$50:$H$52</c:f>
              <c:numCache>
                <c:formatCode>#,##0.00</c:formatCode>
                <c:ptCount val="3"/>
                <c:pt idx="0">
                  <c:v>83.698330987327097</c:v>
                </c:pt>
                <c:pt idx="1">
                  <c:v>16.301669012672907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4FB-443D-A13D-E8921ECA3C2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1"/>
              <a:t>Udio pojedinih valuta u ukupnom prometu ovlaštenih mjenjača u lipnju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860-4D92-B2B4-035820C89A3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860-4D92-B2B4-035820C89A3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860-4D92-B2B4-035820C89A3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860-4D92-B2B4-035820C89A3B}"/>
              </c:ext>
            </c:extLst>
          </c:dPt>
          <c:dLbls>
            <c:dLbl>
              <c:idx val="0"/>
              <c:layout>
                <c:manualLayout>
                  <c:x val="3.6111111111111011E-2"/>
                  <c:y val="9.2592592592592587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60-4D92-B2B4-035820C89A3B}"/>
                </c:ext>
              </c:extLst>
            </c:dLbl>
            <c:dLbl>
              <c:idx val="1"/>
              <c:layout>
                <c:manualLayout>
                  <c:x val="-9.166666666666666E-2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60-4D92-B2B4-035820C89A3B}"/>
                </c:ext>
              </c:extLst>
            </c:dLbl>
            <c:dLbl>
              <c:idx val="2"/>
              <c:layout>
                <c:manualLayout>
                  <c:x val="-1.1111111111111162E-2"/>
                  <c:y val="1.388888888888886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60-4D92-B2B4-035820C89A3B}"/>
                </c:ext>
              </c:extLst>
            </c:dLbl>
            <c:dLbl>
              <c:idx val="3"/>
              <c:layout>
                <c:manualLayout>
                  <c:x val="0.17222222222222211"/>
                  <c:y val="1.38888888888889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860-4D92-B2B4-035820C89A3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Ostale valute</c:v>
                </c:pt>
              </c:strCache>
            </c:strRef>
          </c:cat>
          <c:val>
            <c:numRef>
              <c:f>'2026'!$H$40:$H$42</c:f>
              <c:numCache>
                <c:formatCode>0.00</c:formatCode>
                <c:ptCount val="3"/>
                <c:pt idx="0">
                  <c:v>57.088046726496813</c:v>
                </c:pt>
                <c:pt idx="1">
                  <c:v>15.022405281884641</c:v>
                </c:pt>
                <c:pt idx="2">
                  <c:v>27.889547991618546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60-4D92-B2B4-035820C89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O</a:t>
            </a:r>
            <a:r>
              <a:rPr lang="hr-HR" sz="1100" b="1"/>
              <a:t>dnos otkupa i prodaje stranog gotovog novca i čekova u </a:t>
            </a:r>
          </a:p>
          <a:p>
            <a:pPr>
              <a:defRPr/>
            </a:pPr>
            <a:r>
              <a:rPr lang="hr-HR" sz="1100" b="1"/>
              <a:t>III. tromjesečju 2026.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5F2-4104-ADE9-3A3DD3E9D79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5F2-4104-ADE9-3A3DD3E9D79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5F2-4104-ADE9-3A3DD3E9D79B}"/>
              </c:ext>
            </c:extLst>
          </c:dPt>
          <c:dLbls>
            <c:dLbl>
              <c:idx val="0"/>
              <c:layout>
                <c:manualLayout>
                  <c:x val="0.05"/>
                  <c:y val="0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F2-4104-ADE9-3A3DD3E9D79B}"/>
                </c:ext>
              </c:extLst>
            </c:dLbl>
            <c:dLbl>
              <c:idx val="1"/>
              <c:layout>
                <c:manualLayout>
                  <c:x val="-2.5000000000000001E-2"/>
                  <c:y val="2.7777777777777735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F2-4104-ADE9-3A3DD3E9D79B}"/>
                </c:ext>
              </c:extLst>
            </c:dLbl>
            <c:dLbl>
              <c:idx val="2"/>
              <c:layout>
                <c:manualLayout>
                  <c:x val="0.12222222222222222"/>
                  <c:y val="4.6296296296296086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F2-4104-ADE9-3A3DD3E9D79B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'2026'!$B$50:$B$52</c:f>
              <c:strCache>
                <c:ptCount val="3"/>
                <c:pt idx="0">
                  <c:v>Otkup stranog gotovog novca</c:v>
                </c:pt>
                <c:pt idx="1">
                  <c:v>Prodaja stranog gotovog novca</c:v>
                </c:pt>
                <c:pt idx="2">
                  <c:v>Otkup čekova</c:v>
                </c:pt>
              </c:strCache>
            </c:strRef>
          </c:cat>
          <c:val>
            <c:numRef>
              <c:f>'2026'!$I$50:$I$52</c:f>
              <c:numCache>
                <c:formatCode>#,##0.00</c:formatCode>
                <c:ptCount val="3"/>
                <c:pt idx="0">
                  <c:v>85.607264231997107</c:v>
                </c:pt>
                <c:pt idx="1">
                  <c:v>14.392735768002899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5F2-4104-ADE9-3A3DD3E9D7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r-H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r-HR" sz="1100" b="1"/>
              <a:t>Udio pojedinih valuta u ukupnom prometu ovlaštenih mjenjača u III. tromjesečju 2026.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r-Latn-RS"/>
        </a:p>
      </c:txPr>
    </c:title>
    <c:autoTitleDeleted val="0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A12-46AC-A9F8-DFC89B352A7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0A12-46AC-A9F8-DFC89B352A7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0A12-46AC-A9F8-DFC89B352A7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0A12-46AC-A9F8-DFC89B352A77}"/>
              </c:ext>
            </c:extLst>
          </c:dPt>
          <c:dLbls>
            <c:dLbl>
              <c:idx val="0"/>
              <c:layout>
                <c:manualLayout>
                  <c:x val="3.6111111111111011E-2"/>
                  <c:y val="9.2592592592592587E-3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12-46AC-A9F8-DFC89B352A77}"/>
                </c:ext>
              </c:extLst>
            </c:dLbl>
            <c:dLbl>
              <c:idx val="1"/>
              <c:layout>
                <c:manualLayout>
                  <c:x val="-9.166666666666666E-2"/>
                  <c:y val="8.3333333333333329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12-46AC-A9F8-DFC89B352A77}"/>
                </c:ext>
              </c:extLst>
            </c:dLbl>
            <c:dLbl>
              <c:idx val="2"/>
              <c:layout>
                <c:manualLayout>
                  <c:x val="-1.1111111111111162E-2"/>
                  <c:y val="1.3888888888888867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12-46AC-A9F8-DFC89B352A77}"/>
                </c:ext>
              </c:extLst>
            </c:dLbl>
            <c:dLbl>
              <c:idx val="3"/>
              <c:layout>
                <c:manualLayout>
                  <c:x val="0.17222222222222211"/>
                  <c:y val="1.3888888888888911E-2"/>
                </c:manualLayout>
              </c:layout>
              <c:dLblPos val="bestFit"/>
              <c:showLegendKey val="1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12-46AC-A9F8-DFC89B352A7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r-Latn-RS"/>
              </a:p>
            </c:txPr>
            <c:dLblPos val="outEnd"/>
            <c:showLegendKey val="1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'2026'!$B$40:$B$42</c:f>
              <c:strCache>
                <c:ptCount val="3"/>
                <c:pt idx="0">
                  <c:v>USD</c:v>
                </c:pt>
                <c:pt idx="1">
                  <c:v>CHF</c:v>
                </c:pt>
                <c:pt idx="2">
                  <c:v>Ostale valute</c:v>
                </c:pt>
              </c:strCache>
            </c:strRef>
          </c:cat>
          <c:val>
            <c:numRef>
              <c:f>'2026'!$I$40:$I$42</c:f>
              <c:numCache>
                <c:formatCode>0.00</c:formatCode>
                <c:ptCount val="3"/>
                <c:pt idx="0">
                  <c:v>53.383800647579008</c:v>
                </c:pt>
                <c:pt idx="1">
                  <c:v>15.572398688954307</c:v>
                </c:pt>
                <c:pt idx="2">
                  <c:v>31.043800663466683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12-46AC-A9F8-DFC89B352A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r-Latn-R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45</xdr:row>
      <xdr:rowOff>14288</xdr:rowOff>
    </xdr:from>
    <xdr:to>
      <xdr:col>11</xdr:col>
      <xdr:colOff>0</xdr:colOff>
      <xdr:row>65</xdr:row>
      <xdr:rowOff>15788</xdr:rowOff>
    </xdr:to>
    <xdr:graphicFrame macro="">
      <xdr:nvGraphicFramePr>
        <xdr:cNvPr id="7" name="Grafiko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156482</xdr:colOff>
      <xdr:row>67</xdr:row>
      <xdr:rowOff>5443</xdr:rowOff>
    </xdr:from>
    <xdr:to>
      <xdr:col>11</xdr:col>
      <xdr:colOff>0</xdr:colOff>
      <xdr:row>87</xdr:row>
      <xdr:rowOff>6943</xdr:rowOff>
    </xdr:to>
    <xdr:graphicFrame macro="">
      <xdr:nvGraphicFramePr>
        <xdr:cNvPr id="8" name="Grafiko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447675</xdr:colOff>
      <xdr:row>67</xdr:row>
      <xdr:rowOff>5104</xdr:rowOff>
    </xdr:from>
    <xdr:to>
      <xdr:col>21</xdr:col>
      <xdr:colOff>466725</xdr:colOff>
      <xdr:row>87</xdr:row>
      <xdr:rowOff>6604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2720</xdr:colOff>
      <xdr:row>0</xdr:row>
      <xdr:rowOff>134710</xdr:rowOff>
    </xdr:from>
    <xdr:to>
      <xdr:col>11</xdr:col>
      <xdr:colOff>9525</xdr:colOff>
      <xdr:row>20</xdr:row>
      <xdr:rowOff>136210</xdr:rowOff>
    </xdr:to>
    <xdr:graphicFrame macro="">
      <xdr:nvGraphicFramePr>
        <xdr:cNvPr id="9" name="Grafiko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118782</xdr:colOff>
      <xdr:row>23</xdr:row>
      <xdr:rowOff>5443</xdr:rowOff>
    </xdr:from>
    <xdr:to>
      <xdr:col>11</xdr:col>
      <xdr:colOff>4483</xdr:colOff>
      <xdr:row>43</xdr:row>
      <xdr:rowOff>6943</xdr:rowOff>
    </xdr:to>
    <xdr:graphicFrame macro="">
      <xdr:nvGraphicFramePr>
        <xdr:cNvPr id="10" name="Grafiko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165651</xdr:colOff>
      <xdr:row>88</xdr:row>
      <xdr:rowOff>82826</xdr:rowOff>
    </xdr:from>
    <xdr:to>
      <xdr:col>11</xdr:col>
      <xdr:colOff>16564</xdr:colOff>
      <xdr:row>108</xdr:row>
      <xdr:rowOff>59634</xdr:rowOff>
    </xdr:to>
    <xdr:graphicFrame macro="">
      <xdr:nvGraphicFramePr>
        <xdr:cNvPr id="11" name="Grafiko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142875</xdr:rowOff>
    </xdr:from>
    <xdr:to>
      <xdr:col>12</xdr:col>
      <xdr:colOff>304800</xdr:colOff>
      <xdr:row>18</xdr:row>
      <xdr:rowOff>47625</xdr:rowOff>
    </xdr:to>
    <xdr:graphicFrame macro="">
      <xdr:nvGraphicFramePr>
        <xdr:cNvPr id="4" name="Grafiko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29</xdr:row>
      <xdr:rowOff>0</xdr:rowOff>
    </xdr:from>
    <xdr:to>
      <xdr:col>12</xdr:col>
      <xdr:colOff>285750</xdr:colOff>
      <xdr:row>44</xdr:row>
      <xdr:rowOff>66675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142875</xdr:rowOff>
    </xdr:from>
    <xdr:to>
      <xdr:col>12</xdr:col>
      <xdr:colOff>304800</xdr:colOff>
      <xdr:row>18</xdr:row>
      <xdr:rowOff>47625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608D1742-8A6A-444F-A09A-84C609B125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29</xdr:row>
      <xdr:rowOff>0</xdr:rowOff>
    </xdr:from>
    <xdr:to>
      <xdr:col>12</xdr:col>
      <xdr:colOff>285750</xdr:colOff>
      <xdr:row>44</xdr:row>
      <xdr:rowOff>66675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7D525B39-7F46-4F74-9238-EE8F36F30F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142875</xdr:rowOff>
    </xdr:from>
    <xdr:to>
      <xdr:col>12</xdr:col>
      <xdr:colOff>304800</xdr:colOff>
      <xdr:row>18</xdr:row>
      <xdr:rowOff>47625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D1927210-3B8F-482C-8B4D-F992DBE147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29</xdr:row>
      <xdr:rowOff>0</xdr:rowOff>
    </xdr:from>
    <xdr:to>
      <xdr:col>12</xdr:col>
      <xdr:colOff>285750</xdr:colOff>
      <xdr:row>44</xdr:row>
      <xdr:rowOff>66675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0607BF6-C68B-4C05-AED5-50F359D12A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142875</xdr:rowOff>
    </xdr:from>
    <xdr:to>
      <xdr:col>12</xdr:col>
      <xdr:colOff>304800</xdr:colOff>
      <xdr:row>18</xdr:row>
      <xdr:rowOff>47625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D234512F-0A1B-4C6C-968F-FDDFF6ECB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29</xdr:row>
      <xdr:rowOff>0</xdr:rowOff>
    </xdr:from>
    <xdr:to>
      <xdr:col>12</xdr:col>
      <xdr:colOff>285750</xdr:colOff>
      <xdr:row>44</xdr:row>
      <xdr:rowOff>66675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48A95364-4463-4550-9E21-F40678792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142875</xdr:rowOff>
    </xdr:from>
    <xdr:to>
      <xdr:col>12</xdr:col>
      <xdr:colOff>304800</xdr:colOff>
      <xdr:row>18</xdr:row>
      <xdr:rowOff>47625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2DD59FF1-2322-4904-B032-816DF97481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28</xdr:row>
      <xdr:rowOff>0</xdr:rowOff>
    </xdr:from>
    <xdr:to>
      <xdr:col>12</xdr:col>
      <xdr:colOff>285750</xdr:colOff>
      <xdr:row>43</xdr:row>
      <xdr:rowOff>66675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DDF29573-0F10-4EE7-AEB1-F635F31368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142875</xdr:rowOff>
    </xdr:from>
    <xdr:to>
      <xdr:col>12</xdr:col>
      <xdr:colOff>304800</xdr:colOff>
      <xdr:row>18</xdr:row>
      <xdr:rowOff>47625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4E3201A8-644C-4931-AE5A-D2C344BA29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28</xdr:row>
      <xdr:rowOff>0</xdr:rowOff>
    </xdr:from>
    <xdr:to>
      <xdr:col>12</xdr:col>
      <xdr:colOff>285750</xdr:colOff>
      <xdr:row>43</xdr:row>
      <xdr:rowOff>66675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0F095EA7-BBB6-4CC4-AE96-29802A0988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2</xdr:row>
      <xdr:rowOff>142875</xdr:rowOff>
    </xdr:from>
    <xdr:to>
      <xdr:col>12</xdr:col>
      <xdr:colOff>304800</xdr:colOff>
      <xdr:row>18</xdr:row>
      <xdr:rowOff>47625</xdr:rowOff>
    </xdr:to>
    <xdr:graphicFrame macro="">
      <xdr:nvGraphicFramePr>
        <xdr:cNvPr id="2" name="Grafikon 1">
          <a:extLst>
            <a:ext uri="{FF2B5EF4-FFF2-40B4-BE49-F238E27FC236}">
              <a16:creationId xmlns:a16="http://schemas.microsoft.com/office/drawing/2014/main" id="{9075BC93-0861-4434-9180-687DE4EC37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9525</xdr:colOff>
      <xdr:row>28</xdr:row>
      <xdr:rowOff>0</xdr:rowOff>
    </xdr:from>
    <xdr:to>
      <xdr:col>12</xdr:col>
      <xdr:colOff>285750</xdr:colOff>
      <xdr:row>43</xdr:row>
      <xdr:rowOff>66675</xdr:rowOff>
    </xdr:to>
    <xdr:graphicFrame macro="">
      <xdr:nvGraphicFramePr>
        <xdr:cNvPr id="3" name="Grafikon 2">
          <a:extLst>
            <a:ext uri="{FF2B5EF4-FFF2-40B4-BE49-F238E27FC236}">
              <a16:creationId xmlns:a16="http://schemas.microsoft.com/office/drawing/2014/main" id="{E6FACC49-211D-4749-9B1C-BB501AD0C7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M90:P108"/>
  <sheetViews>
    <sheetView showGridLines="0" zoomScale="85" zoomScaleNormal="85" workbookViewId="0">
      <selection activeCell="N18" sqref="N18"/>
    </sheetView>
  </sheetViews>
  <sheetFormatPr defaultColWidth="9.33203125" defaultRowHeight="12.95" customHeight="1" x14ac:dyDescent="0.2"/>
  <cols>
    <col min="1" max="1" width="2.83203125" style="1" customWidth="1"/>
    <col min="2" max="16384" width="9.33203125" style="1"/>
  </cols>
  <sheetData>
    <row r="90" spans="13:16" ht="12.95" customHeight="1" x14ac:dyDescent="0.2">
      <c r="M90" s="64"/>
      <c r="N90" s="30"/>
      <c r="O90" s="30"/>
      <c r="P90" s="63"/>
    </row>
    <row r="91" spans="13:16" ht="12.95" customHeight="1" x14ac:dyDescent="0.2">
      <c r="N91" s="30"/>
      <c r="O91" s="30"/>
      <c r="P91" s="63"/>
    </row>
    <row r="92" spans="13:16" ht="12.95" customHeight="1" x14ac:dyDescent="0.2">
      <c r="N92" s="30"/>
      <c r="O92" s="30"/>
      <c r="P92" s="63"/>
    </row>
    <row r="93" spans="13:16" ht="12.95" customHeight="1" x14ac:dyDescent="0.2">
      <c r="N93" s="30"/>
      <c r="O93" s="30"/>
      <c r="P93" s="63"/>
    </row>
    <row r="94" spans="13:16" ht="12.95" customHeight="1" x14ac:dyDescent="0.2">
      <c r="N94" s="30"/>
      <c r="O94" s="30"/>
      <c r="P94" s="63"/>
    </row>
    <row r="95" spans="13:16" ht="12.95" customHeight="1" x14ac:dyDescent="0.2">
      <c r="N95" s="30"/>
      <c r="O95" s="30"/>
      <c r="P95" s="63"/>
    </row>
    <row r="96" spans="13:16" ht="12.95" customHeight="1" x14ac:dyDescent="0.2">
      <c r="N96" s="30"/>
      <c r="O96" s="30"/>
      <c r="P96" s="63"/>
    </row>
    <row r="97" spans="14:16" ht="12.95" customHeight="1" x14ac:dyDescent="0.2">
      <c r="N97" s="20"/>
      <c r="O97" s="30"/>
      <c r="P97" s="63"/>
    </row>
    <row r="98" spans="14:16" ht="12.95" customHeight="1" x14ac:dyDescent="0.2">
      <c r="N98" s="30"/>
      <c r="O98" s="20"/>
      <c r="P98" s="63"/>
    </row>
    <row r="99" spans="14:16" ht="12.95" customHeight="1" x14ac:dyDescent="0.2">
      <c r="N99" s="30"/>
      <c r="O99" s="30"/>
      <c r="P99" s="63"/>
    </row>
    <row r="100" spans="14:16" ht="12.95" customHeight="1" x14ac:dyDescent="0.2">
      <c r="N100" s="30"/>
      <c r="O100" s="30"/>
      <c r="P100" s="63"/>
    </row>
    <row r="101" spans="14:16" ht="12.95" customHeight="1" x14ac:dyDescent="0.2">
      <c r="N101" s="30"/>
      <c r="O101" s="30"/>
      <c r="P101" s="63"/>
    </row>
    <row r="102" spans="14:16" ht="12.95" customHeight="1" x14ac:dyDescent="0.2">
      <c r="N102" s="30"/>
      <c r="O102" s="30"/>
      <c r="P102" s="63"/>
    </row>
    <row r="103" spans="14:16" ht="12.95" customHeight="1" x14ac:dyDescent="0.2">
      <c r="N103" s="20"/>
      <c r="O103" s="30"/>
      <c r="P103" s="63"/>
    </row>
    <row r="104" spans="14:16" ht="12.95" customHeight="1" x14ac:dyDescent="0.2">
      <c r="N104" s="20"/>
      <c r="O104" s="20"/>
      <c r="P104" s="63"/>
    </row>
    <row r="105" spans="14:16" ht="12.95" customHeight="1" x14ac:dyDescent="0.2">
      <c r="N105" s="30"/>
      <c r="O105" s="20"/>
      <c r="P105" s="63"/>
    </row>
    <row r="106" spans="14:16" ht="12.95" customHeight="1" x14ac:dyDescent="0.2">
      <c r="N106" s="30"/>
      <c r="O106" s="30"/>
      <c r="P106" s="63"/>
    </row>
    <row r="107" spans="14:16" ht="12.95" customHeight="1" x14ac:dyDescent="0.2">
      <c r="N107" s="30"/>
      <c r="O107" s="30"/>
      <c r="P107" s="63"/>
    </row>
    <row r="108" spans="14:16" ht="12.95" customHeight="1" x14ac:dyDescent="0.2">
      <c r="O108" s="30"/>
      <c r="P108" s="63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Q81"/>
  <sheetViews>
    <sheetView showGridLines="0" topLeftCell="A31" zoomScale="85" zoomScaleNormal="85" workbookViewId="0">
      <selection activeCell="K25" sqref="K25"/>
    </sheetView>
  </sheetViews>
  <sheetFormatPr defaultColWidth="9.33203125" defaultRowHeight="12.95" customHeight="1" x14ac:dyDescent="0.2"/>
  <cols>
    <col min="1" max="1" width="2.83203125" style="33" customWidth="1"/>
    <col min="2" max="2" width="10.33203125" style="33" customWidth="1"/>
    <col min="3" max="3" width="10.83203125" style="33" customWidth="1"/>
    <col min="4" max="4" width="13.83203125" style="33" customWidth="1"/>
    <col min="5" max="5" width="14.1640625" style="33" customWidth="1"/>
    <col min="6" max="6" width="10.33203125" style="33" customWidth="1"/>
    <col min="7" max="7" width="11.5" style="33" customWidth="1"/>
    <col min="8" max="9" width="17.83203125" style="33" customWidth="1"/>
    <col min="10" max="16384" width="9.33203125" style="33"/>
  </cols>
  <sheetData>
    <row r="2" spans="2:5" ht="12.95" customHeight="1" x14ac:dyDescent="0.25">
      <c r="B2" s="29" t="s">
        <v>69</v>
      </c>
      <c r="C2" s="28"/>
      <c r="D2" s="42"/>
      <c r="E2" s="42"/>
    </row>
    <row r="3" spans="2:5" ht="12.95" customHeight="1" x14ac:dyDescent="0.2">
      <c r="B3" s="35"/>
      <c r="C3" s="42"/>
      <c r="D3" s="42"/>
      <c r="E3" s="42"/>
    </row>
    <row r="4" spans="2:5" ht="22.5" customHeight="1" x14ac:dyDescent="0.2">
      <c r="B4" s="69" t="s">
        <v>48</v>
      </c>
      <c r="C4" s="69"/>
      <c r="D4" s="69" t="s">
        <v>49</v>
      </c>
      <c r="E4" s="69"/>
    </row>
    <row r="5" spans="2:5" ht="22.5" x14ac:dyDescent="0.2">
      <c r="B5" s="36" t="s">
        <v>0</v>
      </c>
      <c r="C5" s="36" t="s">
        <v>1</v>
      </c>
      <c r="D5" s="36" t="s">
        <v>50</v>
      </c>
      <c r="E5" s="36" t="s">
        <v>55</v>
      </c>
    </row>
    <row r="6" spans="2:5" ht="12.95" customHeight="1" x14ac:dyDescent="0.2">
      <c r="B6" s="30" t="s">
        <v>2</v>
      </c>
      <c r="C6" s="30" t="s">
        <v>16</v>
      </c>
      <c r="D6" s="39">
        <v>835995</v>
      </c>
      <c r="E6" s="39">
        <v>472788</v>
      </c>
    </row>
    <row r="7" spans="2:5" ht="12.95" customHeight="1" x14ac:dyDescent="0.2">
      <c r="B7" s="30" t="s">
        <v>3</v>
      </c>
      <c r="C7" s="30" t="s">
        <v>17</v>
      </c>
      <c r="D7" s="39">
        <v>325085</v>
      </c>
      <c r="E7" s="39">
        <v>195253</v>
      </c>
    </row>
    <row r="8" spans="2:5" ht="12.95" customHeight="1" x14ac:dyDescent="0.2">
      <c r="B8" s="30" t="s">
        <v>4</v>
      </c>
      <c r="C8" s="30" t="s">
        <v>18</v>
      </c>
      <c r="D8" s="39">
        <v>255000</v>
      </c>
      <c r="E8" s="39">
        <v>9900</v>
      </c>
    </row>
    <row r="9" spans="2:5" ht="12.95" customHeight="1" x14ac:dyDescent="0.2">
      <c r="B9" s="30" t="s">
        <v>5</v>
      </c>
      <c r="C9" s="30" t="s">
        <v>19</v>
      </c>
      <c r="D9" s="39">
        <v>133750</v>
      </c>
      <c r="E9" s="39">
        <v>15716</v>
      </c>
    </row>
    <row r="10" spans="2:5" ht="12.95" customHeight="1" x14ac:dyDescent="0.2">
      <c r="B10" s="30" t="s">
        <v>6</v>
      </c>
      <c r="C10" s="30" t="s">
        <v>20</v>
      </c>
      <c r="D10" s="39">
        <v>141173040</v>
      </c>
      <c r="E10" s="39">
        <v>348237</v>
      </c>
    </row>
    <row r="11" spans="2:5" ht="12.95" customHeight="1" x14ac:dyDescent="0.2">
      <c r="B11" s="30" t="s">
        <v>7</v>
      </c>
      <c r="C11" s="30" t="s">
        <v>21</v>
      </c>
      <c r="D11" s="39">
        <v>2334000</v>
      </c>
      <c r="E11" s="39">
        <v>12332</v>
      </c>
    </row>
    <row r="12" spans="2:5" ht="12.95" customHeight="1" x14ac:dyDescent="0.2">
      <c r="B12" s="30" t="s">
        <v>8</v>
      </c>
      <c r="C12" s="30" t="s">
        <v>22</v>
      </c>
      <c r="D12" s="39">
        <v>16400</v>
      </c>
      <c r="E12" s="39">
        <v>968</v>
      </c>
    </row>
    <row r="13" spans="2:5" ht="12.95" customHeight="1" x14ac:dyDescent="0.2">
      <c r="B13" s="30" t="s">
        <v>35</v>
      </c>
      <c r="C13" s="30" t="s">
        <v>36</v>
      </c>
      <c r="D13" s="39">
        <v>0</v>
      </c>
      <c r="E13" s="39">
        <v>0</v>
      </c>
    </row>
    <row r="14" spans="2:5" ht="12.95" customHeight="1" x14ac:dyDescent="0.2">
      <c r="B14" s="30" t="s">
        <v>9</v>
      </c>
      <c r="C14" s="30" t="s">
        <v>23</v>
      </c>
      <c r="D14" s="39">
        <v>32050</v>
      </c>
      <c r="E14" s="39">
        <v>2029</v>
      </c>
    </row>
    <row r="15" spans="2:5" ht="12.95" customHeight="1" x14ac:dyDescent="0.2">
      <c r="B15" s="30" t="s">
        <v>10</v>
      </c>
      <c r="C15" s="30" t="s">
        <v>24</v>
      </c>
      <c r="D15" s="39">
        <v>2657980</v>
      </c>
      <c r="E15" s="39">
        <v>2804184</v>
      </c>
    </row>
    <row r="16" spans="2:5" ht="12.95" customHeight="1" x14ac:dyDescent="0.2">
      <c r="B16" s="30" t="s">
        <v>11</v>
      </c>
      <c r="C16" s="30" t="s">
        <v>25</v>
      </c>
      <c r="D16" s="39">
        <v>328905</v>
      </c>
      <c r="E16" s="39">
        <v>367231</v>
      </c>
    </row>
    <row r="17" spans="2:17" ht="12.95" customHeight="1" x14ac:dyDescent="0.2">
      <c r="B17" s="30" t="s">
        <v>12</v>
      </c>
      <c r="C17" s="30" t="s">
        <v>26</v>
      </c>
      <c r="D17" s="39">
        <v>7358397</v>
      </c>
      <c r="E17" s="39">
        <v>6132481</v>
      </c>
    </row>
    <row r="18" spans="2:17" ht="12.95" customHeight="1" x14ac:dyDescent="0.2">
      <c r="B18" s="30" t="s">
        <v>13</v>
      </c>
      <c r="C18" s="30" t="s">
        <v>27</v>
      </c>
      <c r="D18" s="39">
        <v>922141</v>
      </c>
      <c r="E18" s="39">
        <v>6832</v>
      </c>
    </row>
    <row r="19" spans="2:17" ht="12.95" customHeight="1" x14ac:dyDescent="0.2">
      <c r="B19" s="30" t="s">
        <v>37</v>
      </c>
      <c r="C19" s="30" t="s">
        <v>38</v>
      </c>
      <c r="D19" s="39">
        <v>0</v>
      </c>
      <c r="E19" s="39">
        <v>0</v>
      </c>
    </row>
    <row r="20" spans="2:17" ht="12.95" customHeight="1" x14ac:dyDescent="0.2">
      <c r="B20" s="30" t="s">
        <v>39</v>
      </c>
      <c r="C20" s="30" t="s">
        <v>40</v>
      </c>
      <c r="D20" s="39">
        <v>0</v>
      </c>
      <c r="E20" s="39">
        <v>0</v>
      </c>
    </row>
    <row r="21" spans="2:17" ht="12.95" customHeight="1" x14ac:dyDescent="0.2">
      <c r="B21" s="30" t="s">
        <v>14</v>
      </c>
      <c r="C21" s="30" t="s">
        <v>28</v>
      </c>
      <c r="D21" s="39">
        <v>1495236</v>
      </c>
      <c r="E21" s="39">
        <v>754337</v>
      </c>
      <c r="H21" s="14"/>
    </row>
    <row r="22" spans="2:17" ht="12.95" customHeight="1" x14ac:dyDescent="0.2">
      <c r="B22" s="30" t="s">
        <v>15</v>
      </c>
      <c r="C22" s="30" t="s">
        <v>29</v>
      </c>
      <c r="D22" s="39">
        <v>262980</v>
      </c>
      <c r="E22" s="39">
        <v>60839</v>
      </c>
      <c r="H22" s="14"/>
    </row>
    <row r="23" spans="2:17" ht="12.95" customHeight="1" x14ac:dyDescent="0.2">
      <c r="B23" s="65" t="s">
        <v>57</v>
      </c>
      <c r="C23" s="30" t="s">
        <v>58</v>
      </c>
      <c r="D23" s="39"/>
      <c r="E23" s="39">
        <v>66</v>
      </c>
      <c r="H23" s="14"/>
      <c r="I23" s="14"/>
    </row>
    <row r="24" spans="2:17" s="27" customFormat="1" ht="12.95" customHeight="1" x14ac:dyDescent="0.2">
      <c r="B24" s="15" t="s">
        <v>30</v>
      </c>
      <c r="C24" s="10"/>
      <c r="D24" s="10"/>
      <c r="E24" s="16">
        <f>SUM(E6:E23)</f>
        <v>11183193</v>
      </c>
      <c r="H24" s="21"/>
      <c r="I24" s="21"/>
    </row>
    <row r="25" spans="2:17" ht="12.95" customHeight="1" x14ac:dyDescent="0.2">
      <c r="B25" s="17" t="s">
        <v>59</v>
      </c>
      <c r="C25" s="6"/>
      <c r="D25" s="18"/>
      <c r="E25" s="9">
        <f>+E24/1000000</f>
        <v>11.183192999999999</v>
      </c>
      <c r="I25" s="14"/>
    </row>
    <row r="26" spans="2:17" ht="12.95" customHeight="1" x14ac:dyDescent="0.2">
      <c r="B26" s="34"/>
      <c r="D26" s="31"/>
      <c r="E26" s="31"/>
    </row>
    <row r="27" spans="2:17" ht="12.95" customHeight="1" x14ac:dyDescent="0.2">
      <c r="B27" s="34"/>
      <c r="D27" s="31"/>
      <c r="E27" s="31"/>
    </row>
    <row r="28" spans="2:17" ht="12.95" customHeight="1" x14ac:dyDescent="0.2">
      <c r="B28" s="40" t="s">
        <v>70</v>
      </c>
      <c r="C28" s="42"/>
      <c r="D28" s="42"/>
      <c r="E28" s="42"/>
    </row>
    <row r="29" spans="2:17" ht="12.95" customHeight="1" x14ac:dyDescent="0.2">
      <c r="B29" s="32"/>
      <c r="C29" s="42"/>
      <c r="D29" s="42"/>
      <c r="E29" s="42"/>
      <c r="Q29" s="22"/>
    </row>
    <row r="30" spans="2:17" ht="22.5" customHeight="1" x14ac:dyDescent="0.2">
      <c r="B30" s="69" t="s">
        <v>48</v>
      </c>
      <c r="C30" s="69"/>
      <c r="D30" s="69" t="s">
        <v>51</v>
      </c>
      <c r="E30" s="69"/>
      <c r="Q30" s="22"/>
    </row>
    <row r="31" spans="2:17" ht="22.5" x14ac:dyDescent="0.2">
      <c r="B31" s="36" t="s">
        <v>0</v>
      </c>
      <c r="C31" s="36" t="s">
        <v>1</v>
      </c>
      <c r="D31" s="36" t="s">
        <v>50</v>
      </c>
      <c r="E31" s="36" t="s">
        <v>55</v>
      </c>
      <c r="Q31" s="22"/>
    </row>
    <row r="32" spans="2:17" ht="12.95" customHeight="1" x14ac:dyDescent="0.2">
      <c r="B32" s="30" t="s">
        <v>2</v>
      </c>
      <c r="C32" s="30" t="s">
        <v>16</v>
      </c>
      <c r="D32" s="39">
        <v>40620</v>
      </c>
      <c r="E32" s="39">
        <v>23787</v>
      </c>
      <c r="Q32" s="22"/>
    </row>
    <row r="33" spans="2:17" ht="12.95" customHeight="1" x14ac:dyDescent="0.2">
      <c r="B33" s="30">
        <v>124</v>
      </c>
      <c r="C33" s="30" t="s">
        <v>17</v>
      </c>
      <c r="D33" s="39">
        <v>25805</v>
      </c>
      <c r="E33" s="39">
        <v>16168</v>
      </c>
      <c r="Q33" s="22"/>
    </row>
    <row r="34" spans="2:17" ht="12.95" customHeight="1" x14ac:dyDescent="0.2">
      <c r="B34" s="30" t="s">
        <v>4</v>
      </c>
      <c r="C34" s="30" t="s">
        <v>18</v>
      </c>
      <c r="D34" s="39">
        <v>167200</v>
      </c>
      <c r="E34" s="39">
        <v>7251</v>
      </c>
    </row>
    <row r="35" spans="2:17" ht="12.95" customHeight="1" x14ac:dyDescent="0.2">
      <c r="B35" s="30" t="s">
        <v>5</v>
      </c>
      <c r="C35" s="30" t="s">
        <v>19</v>
      </c>
      <c r="D35" s="39">
        <v>3050</v>
      </c>
      <c r="E35" s="39">
        <v>413</v>
      </c>
    </row>
    <row r="36" spans="2:17" ht="12.95" customHeight="1" x14ac:dyDescent="0.2">
      <c r="B36" s="30" t="s">
        <v>6</v>
      </c>
      <c r="C36" s="30" t="s">
        <v>20</v>
      </c>
      <c r="D36" s="39">
        <v>134541300</v>
      </c>
      <c r="E36" s="39">
        <v>330854</v>
      </c>
    </row>
    <row r="37" spans="2:17" ht="12.95" customHeight="1" x14ac:dyDescent="0.2">
      <c r="B37" s="30" t="s">
        <v>7</v>
      </c>
      <c r="C37" s="30" t="s">
        <v>21</v>
      </c>
      <c r="D37" s="39">
        <v>1619000</v>
      </c>
      <c r="E37" s="39">
        <v>9223</v>
      </c>
    </row>
    <row r="38" spans="2:17" ht="12.95" customHeight="1" x14ac:dyDescent="0.2">
      <c r="B38" s="30" t="s">
        <v>8</v>
      </c>
      <c r="C38" s="30" t="s">
        <v>22</v>
      </c>
      <c r="D38" s="39">
        <v>13500</v>
      </c>
      <c r="E38" s="39">
        <v>1088</v>
      </c>
    </row>
    <row r="39" spans="2:17" ht="12.95" customHeight="1" x14ac:dyDescent="0.2">
      <c r="B39" s="30" t="s">
        <v>35</v>
      </c>
      <c r="C39" s="30" t="s">
        <v>36</v>
      </c>
      <c r="D39" s="39">
        <v>150</v>
      </c>
      <c r="E39" s="39">
        <v>2</v>
      </c>
    </row>
    <row r="40" spans="2:17" ht="12.95" customHeight="1" x14ac:dyDescent="0.2">
      <c r="B40" s="30" t="s">
        <v>9</v>
      </c>
      <c r="C40" s="30" t="s">
        <v>23</v>
      </c>
      <c r="D40" s="39">
        <v>200</v>
      </c>
      <c r="E40" s="39">
        <v>19</v>
      </c>
    </row>
    <row r="41" spans="2:17" ht="12.95" customHeight="1" x14ac:dyDescent="0.2">
      <c r="B41" s="30" t="s">
        <v>10</v>
      </c>
      <c r="C41" s="30" t="s">
        <v>24</v>
      </c>
      <c r="D41" s="39">
        <v>380690</v>
      </c>
      <c r="E41" s="39">
        <v>416595</v>
      </c>
    </row>
    <row r="42" spans="2:17" ht="12.95" customHeight="1" x14ac:dyDescent="0.2">
      <c r="B42" s="30" t="s">
        <v>11</v>
      </c>
      <c r="C42" s="30" t="s">
        <v>25</v>
      </c>
      <c r="D42" s="39">
        <v>91480</v>
      </c>
      <c r="E42" s="39">
        <v>115665</v>
      </c>
    </row>
    <row r="43" spans="2:17" ht="12.95" customHeight="1" x14ac:dyDescent="0.2">
      <c r="B43" s="30" t="s">
        <v>12</v>
      </c>
      <c r="C43" s="30" t="s">
        <v>26</v>
      </c>
      <c r="D43" s="39">
        <v>802325</v>
      </c>
      <c r="E43" s="39">
        <v>696980</v>
      </c>
    </row>
    <row r="44" spans="2:17" ht="12.95" customHeight="1" x14ac:dyDescent="0.2">
      <c r="B44" s="30" t="s">
        <v>13</v>
      </c>
      <c r="C44" s="30" t="s">
        <v>27</v>
      </c>
      <c r="D44" s="39">
        <v>449500</v>
      </c>
      <c r="E44" s="39">
        <v>4188</v>
      </c>
    </row>
    <row r="45" spans="2:17" ht="12.95" customHeight="1" x14ac:dyDescent="0.2">
      <c r="B45" s="30" t="s">
        <v>37</v>
      </c>
      <c r="C45" s="30" t="s">
        <v>38</v>
      </c>
      <c r="D45" s="39">
        <v>0</v>
      </c>
      <c r="E45" s="39">
        <v>0</v>
      </c>
    </row>
    <row r="46" spans="2:17" ht="12.95" customHeight="1" x14ac:dyDescent="0.2">
      <c r="B46" s="20" t="s">
        <v>39</v>
      </c>
      <c r="C46" s="20" t="s">
        <v>40</v>
      </c>
      <c r="D46" s="39">
        <v>100</v>
      </c>
      <c r="E46" s="39">
        <v>54</v>
      </c>
    </row>
    <row r="47" spans="2:17" ht="12.95" customHeight="1" x14ac:dyDescent="0.2">
      <c r="B47" s="30" t="s">
        <v>14</v>
      </c>
      <c r="C47" s="30" t="s">
        <v>28</v>
      </c>
      <c r="D47" s="39">
        <v>1247696</v>
      </c>
      <c r="E47" s="39">
        <v>649781</v>
      </c>
    </row>
    <row r="48" spans="2:17" ht="12.95" customHeight="1" x14ac:dyDescent="0.2">
      <c r="B48" s="30" t="s">
        <v>15</v>
      </c>
      <c r="C48" s="30" t="s">
        <v>29</v>
      </c>
      <c r="D48" s="39">
        <v>10460</v>
      </c>
      <c r="E48" s="39">
        <v>2601</v>
      </c>
    </row>
    <row r="49" spans="2:5" ht="12.95" customHeight="1" x14ac:dyDescent="0.2">
      <c r="B49" s="65" t="s">
        <v>57</v>
      </c>
      <c r="C49" s="30" t="s">
        <v>58</v>
      </c>
      <c r="D49" s="39"/>
      <c r="E49" s="39">
        <v>60</v>
      </c>
    </row>
    <row r="50" spans="2:5" s="27" customFormat="1" ht="12.95" customHeight="1" x14ac:dyDescent="0.2">
      <c r="B50" s="10" t="s">
        <v>30</v>
      </c>
      <c r="C50" s="10"/>
      <c r="D50" s="16"/>
      <c r="E50" s="16">
        <f>SUM(E32:E49)</f>
        <v>2274729</v>
      </c>
    </row>
    <row r="51" spans="2:5" ht="12.95" customHeight="1" x14ac:dyDescent="0.2">
      <c r="B51" s="17" t="s">
        <v>59</v>
      </c>
      <c r="C51" s="6"/>
      <c r="D51" s="18"/>
      <c r="E51" s="9">
        <f>+E50/1000000</f>
        <v>2.2747289999999998</v>
      </c>
    </row>
    <row r="52" spans="2:5" ht="12.95" customHeight="1" x14ac:dyDescent="0.2">
      <c r="B52" s="34"/>
      <c r="D52" s="31"/>
      <c r="E52" s="31"/>
    </row>
    <row r="53" spans="2:5" ht="12.95" customHeight="1" x14ac:dyDescent="0.2">
      <c r="B53" s="34"/>
      <c r="D53" s="31"/>
      <c r="E53" s="31"/>
    </row>
    <row r="54" spans="2:5" ht="12.95" customHeight="1" x14ac:dyDescent="0.2">
      <c r="B54" s="37" t="s">
        <v>71</v>
      </c>
      <c r="C54" s="42"/>
      <c r="D54" s="42"/>
      <c r="E54" s="42"/>
    </row>
    <row r="55" spans="2:5" ht="12.95" customHeight="1" x14ac:dyDescent="0.2">
      <c r="B55" s="35"/>
      <c r="C55" s="42"/>
      <c r="D55" s="42"/>
      <c r="E55" s="42"/>
    </row>
    <row r="56" spans="2:5" ht="22.5" customHeight="1" x14ac:dyDescent="0.2">
      <c r="B56" s="69" t="s">
        <v>48</v>
      </c>
      <c r="C56" s="69"/>
      <c r="D56" s="69" t="s">
        <v>49</v>
      </c>
      <c r="E56" s="69"/>
    </row>
    <row r="57" spans="2:5" ht="22.5" x14ac:dyDescent="0.2">
      <c r="B57" s="36" t="s">
        <v>0</v>
      </c>
      <c r="C57" s="36" t="s">
        <v>1</v>
      </c>
      <c r="D57" s="36" t="s">
        <v>50</v>
      </c>
      <c r="E57" s="36" t="s">
        <v>55</v>
      </c>
    </row>
    <row r="58" spans="2:5" ht="12.95" customHeight="1" x14ac:dyDescent="0.2">
      <c r="B58" s="30" t="s">
        <v>2</v>
      </c>
      <c r="C58" s="30" t="s">
        <v>16</v>
      </c>
      <c r="D58" s="39">
        <v>0</v>
      </c>
      <c r="E58" s="39">
        <v>0</v>
      </c>
    </row>
    <row r="59" spans="2:5" ht="12.95" customHeight="1" x14ac:dyDescent="0.2">
      <c r="B59" s="30">
        <v>124</v>
      </c>
      <c r="C59" s="30" t="s">
        <v>17</v>
      </c>
      <c r="D59" s="39">
        <v>0</v>
      </c>
      <c r="E59" s="39">
        <v>0</v>
      </c>
    </row>
    <row r="60" spans="2:5" ht="12.95" customHeight="1" x14ac:dyDescent="0.2">
      <c r="B60" s="30" t="s">
        <v>4</v>
      </c>
      <c r="C60" s="30" t="s">
        <v>18</v>
      </c>
      <c r="D60" s="39">
        <v>0</v>
      </c>
      <c r="E60" s="39">
        <v>0</v>
      </c>
    </row>
    <row r="61" spans="2:5" ht="12.95" customHeight="1" x14ac:dyDescent="0.2">
      <c r="B61" s="30" t="s">
        <v>5</v>
      </c>
      <c r="C61" s="30" t="s">
        <v>19</v>
      </c>
      <c r="D61" s="39">
        <v>0</v>
      </c>
      <c r="E61" s="39">
        <v>0</v>
      </c>
    </row>
    <row r="62" spans="2:5" ht="12.95" customHeight="1" x14ac:dyDescent="0.2">
      <c r="B62" s="30" t="s">
        <v>6</v>
      </c>
      <c r="C62" s="30" t="s">
        <v>20</v>
      </c>
      <c r="D62" s="39">
        <v>0</v>
      </c>
      <c r="E62" s="39">
        <v>0</v>
      </c>
    </row>
    <row r="63" spans="2:5" ht="12.95" customHeight="1" x14ac:dyDescent="0.2">
      <c r="B63" s="30" t="s">
        <v>7</v>
      </c>
      <c r="C63" s="30" t="s">
        <v>21</v>
      </c>
      <c r="D63" s="39">
        <v>0</v>
      </c>
      <c r="E63" s="39">
        <v>0</v>
      </c>
    </row>
    <row r="64" spans="2:5" ht="12.95" customHeight="1" x14ac:dyDescent="0.2">
      <c r="B64" s="30" t="s">
        <v>8</v>
      </c>
      <c r="C64" s="30" t="s">
        <v>22</v>
      </c>
      <c r="D64" s="39">
        <v>0</v>
      </c>
      <c r="E64" s="39">
        <v>0</v>
      </c>
    </row>
    <row r="65" spans="2:5" ht="12.95" customHeight="1" x14ac:dyDescent="0.2">
      <c r="B65" s="30" t="s">
        <v>9</v>
      </c>
      <c r="C65" s="30" t="s">
        <v>23</v>
      </c>
      <c r="D65" s="39">
        <v>0</v>
      </c>
      <c r="E65" s="39">
        <v>0</v>
      </c>
    </row>
    <row r="66" spans="2:5" ht="12.95" customHeight="1" x14ac:dyDescent="0.2">
      <c r="B66" s="30" t="s">
        <v>10</v>
      </c>
      <c r="C66" s="30" t="s">
        <v>24</v>
      </c>
      <c r="D66" s="39">
        <v>0</v>
      </c>
      <c r="E66" s="39">
        <v>0</v>
      </c>
    </row>
    <row r="67" spans="2:5" ht="12.95" customHeight="1" x14ac:dyDescent="0.2">
      <c r="B67" s="30" t="s">
        <v>11</v>
      </c>
      <c r="C67" s="30" t="s">
        <v>25</v>
      </c>
      <c r="D67" s="39">
        <v>0</v>
      </c>
      <c r="E67" s="39">
        <v>0</v>
      </c>
    </row>
    <row r="68" spans="2:5" ht="12.95" customHeight="1" x14ac:dyDescent="0.2">
      <c r="B68" s="30" t="s">
        <v>12</v>
      </c>
      <c r="C68" s="30" t="s">
        <v>26</v>
      </c>
      <c r="D68" s="39">
        <v>0</v>
      </c>
      <c r="E68" s="39">
        <v>0</v>
      </c>
    </row>
    <row r="69" spans="2:5" ht="12.95" customHeight="1" x14ac:dyDescent="0.2">
      <c r="B69" s="30" t="s">
        <v>13</v>
      </c>
      <c r="C69" s="30" t="s">
        <v>27</v>
      </c>
      <c r="D69" s="39">
        <v>0</v>
      </c>
      <c r="E69" s="39">
        <v>0</v>
      </c>
    </row>
    <row r="70" spans="2:5" ht="12.95" customHeight="1" x14ac:dyDescent="0.2">
      <c r="B70" s="30" t="s">
        <v>14</v>
      </c>
      <c r="C70" s="30" t="s">
        <v>28</v>
      </c>
      <c r="D70" s="39">
        <v>0</v>
      </c>
      <c r="E70" s="39">
        <v>0</v>
      </c>
    </row>
    <row r="71" spans="2:5" ht="12.95" customHeight="1" x14ac:dyDescent="0.2">
      <c r="B71" s="30" t="s">
        <v>15</v>
      </c>
      <c r="C71" s="30" t="s">
        <v>29</v>
      </c>
      <c r="D71" s="39">
        <v>0</v>
      </c>
      <c r="E71" s="39">
        <v>0</v>
      </c>
    </row>
    <row r="72" spans="2:5" ht="12.95" customHeight="1" x14ac:dyDescent="0.2">
      <c r="B72" s="65" t="s">
        <v>57</v>
      </c>
      <c r="C72" s="30" t="s">
        <v>58</v>
      </c>
      <c r="D72" s="39"/>
      <c r="E72" s="39">
        <v>0</v>
      </c>
    </row>
    <row r="73" spans="2:5" s="27" customFormat="1" ht="12.95" customHeight="1" x14ac:dyDescent="0.2">
      <c r="B73" s="10" t="s">
        <v>30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59</v>
      </c>
      <c r="C74" s="6"/>
      <c r="D74" s="18"/>
      <c r="E74" s="9">
        <f>+E73/1000000</f>
        <v>0</v>
      </c>
    </row>
    <row r="75" spans="2:5" ht="12.95" customHeight="1" x14ac:dyDescent="0.2">
      <c r="B75" s="34"/>
      <c r="D75" s="39"/>
      <c r="E75" s="39"/>
    </row>
    <row r="76" spans="2:5" ht="12.95" customHeight="1" x14ac:dyDescent="0.2">
      <c r="B76" s="34"/>
      <c r="D76" s="39"/>
      <c r="E76" s="39"/>
    </row>
    <row r="77" spans="2:5" ht="12.95" customHeight="1" x14ac:dyDescent="0.2">
      <c r="B77" s="40" t="s">
        <v>72</v>
      </c>
      <c r="C77" s="42"/>
      <c r="D77" s="39"/>
      <c r="E77" s="39"/>
    </row>
    <row r="78" spans="2:5" ht="12.95" customHeight="1" x14ac:dyDescent="0.2">
      <c r="B78" s="41" t="s">
        <v>60</v>
      </c>
      <c r="C78" s="42"/>
      <c r="D78" s="39"/>
      <c r="E78" s="39"/>
    </row>
    <row r="79" spans="2:5" ht="12.95" customHeight="1" x14ac:dyDescent="0.2">
      <c r="B79" s="68"/>
      <c r="C79" s="68"/>
      <c r="D79" s="68"/>
      <c r="E79" s="68"/>
    </row>
    <row r="80" spans="2:5" ht="12.95" customHeight="1" x14ac:dyDescent="0.2">
      <c r="B80" s="33" t="s">
        <v>33</v>
      </c>
      <c r="E80" s="14">
        <f>+E25+E74</f>
        <v>11.183192999999999</v>
      </c>
    </row>
    <row r="81" spans="2:5" ht="12.95" customHeight="1" x14ac:dyDescent="0.2">
      <c r="B81" s="11" t="s">
        <v>34</v>
      </c>
      <c r="C81" s="11"/>
      <c r="D81" s="11"/>
      <c r="E81" s="19">
        <f>+E51</f>
        <v>2.2747289999999998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  <ignoredErrors>
    <ignoredError sqref="B6:B7 B8:B21 B32:B47 B58:B70 B22:C22 B48:C48 B71:C7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28C86-4857-42D5-A3F6-7C7F93326AEC}">
  <sheetPr>
    <pageSetUpPr fitToPage="1"/>
  </sheetPr>
  <dimension ref="B2:Q81"/>
  <sheetViews>
    <sheetView showGridLines="0" topLeftCell="A32" zoomScale="85" zoomScaleNormal="85" workbookViewId="0">
      <selection activeCell="L25" sqref="L25"/>
    </sheetView>
  </sheetViews>
  <sheetFormatPr defaultColWidth="9.33203125" defaultRowHeight="12.95" customHeight="1" x14ac:dyDescent="0.2"/>
  <cols>
    <col min="1" max="1" width="2.83203125" style="33" customWidth="1"/>
    <col min="2" max="2" width="10.33203125" style="33" customWidth="1"/>
    <col min="3" max="3" width="10.83203125" style="33" customWidth="1"/>
    <col min="4" max="4" width="13.83203125" style="33" customWidth="1"/>
    <col min="5" max="5" width="14.1640625" style="33" customWidth="1"/>
    <col min="6" max="6" width="10.33203125" style="33" customWidth="1"/>
    <col min="7" max="7" width="11.5" style="33" customWidth="1"/>
    <col min="8" max="9" width="17.83203125" style="33" customWidth="1"/>
    <col min="10" max="16384" width="9.33203125" style="33"/>
  </cols>
  <sheetData>
    <row r="2" spans="2:5" ht="12.95" customHeight="1" x14ac:dyDescent="0.25">
      <c r="B2" s="29" t="s">
        <v>73</v>
      </c>
      <c r="C2" s="28"/>
      <c r="D2" s="42"/>
      <c r="E2" s="42"/>
    </row>
    <row r="3" spans="2:5" ht="12.95" customHeight="1" x14ac:dyDescent="0.2">
      <c r="B3" s="35"/>
      <c r="C3" s="42"/>
      <c r="D3" s="42"/>
      <c r="E3" s="42"/>
    </row>
    <row r="4" spans="2:5" ht="22.5" customHeight="1" x14ac:dyDescent="0.2">
      <c r="B4" s="69" t="s">
        <v>48</v>
      </c>
      <c r="C4" s="69"/>
      <c r="D4" s="69" t="s">
        <v>49</v>
      </c>
      <c r="E4" s="69"/>
    </row>
    <row r="5" spans="2:5" ht="22.5" x14ac:dyDescent="0.2">
      <c r="B5" s="36" t="s">
        <v>0</v>
      </c>
      <c r="C5" s="36" t="s">
        <v>1</v>
      </c>
      <c r="D5" s="36" t="s">
        <v>50</v>
      </c>
      <c r="E5" s="36" t="s">
        <v>55</v>
      </c>
    </row>
    <row r="6" spans="2:5" ht="12.95" customHeight="1" x14ac:dyDescent="0.2">
      <c r="B6" s="30" t="s">
        <v>2</v>
      </c>
      <c r="C6" s="30" t="s">
        <v>16</v>
      </c>
      <c r="D6" s="39">
        <v>830505</v>
      </c>
      <c r="E6" s="39">
        <v>484333</v>
      </c>
    </row>
    <row r="7" spans="2:5" ht="12.95" customHeight="1" x14ac:dyDescent="0.2">
      <c r="B7" s="30" t="s">
        <v>3</v>
      </c>
      <c r="C7" s="30" t="s">
        <v>17</v>
      </c>
      <c r="D7" s="39">
        <v>444280</v>
      </c>
      <c r="E7" s="39">
        <v>268813</v>
      </c>
    </row>
    <row r="8" spans="2:5" ht="12.95" customHeight="1" x14ac:dyDescent="0.2">
      <c r="B8" s="30" t="s">
        <v>4</v>
      </c>
      <c r="C8" s="30" t="s">
        <v>18</v>
      </c>
      <c r="D8" s="39">
        <v>247800</v>
      </c>
      <c r="E8" s="39">
        <v>9486</v>
      </c>
    </row>
    <row r="9" spans="2:5" ht="12.95" customHeight="1" x14ac:dyDescent="0.2">
      <c r="B9" s="30" t="s">
        <v>5</v>
      </c>
      <c r="C9" s="30" t="s">
        <v>19</v>
      </c>
      <c r="D9" s="39">
        <v>85650</v>
      </c>
      <c r="E9" s="39">
        <v>9672</v>
      </c>
    </row>
    <row r="10" spans="2:5" ht="12.95" customHeight="1" x14ac:dyDescent="0.2">
      <c r="B10" s="30" t="s">
        <v>6</v>
      </c>
      <c r="C10" s="30" t="s">
        <v>20</v>
      </c>
      <c r="D10" s="39">
        <v>170148710</v>
      </c>
      <c r="E10" s="39">
        <v>427965</v>
      </c>
    </row>
    <row r="11" spans="2:5" ht="12.95" customHeight="1" x14ac:dyDescent="0.2">
      <c r="B11" s="30" t="s">
        <v>7</v>
      </c>
      <c r="C11" s="30" t="s">
        <v>21</v>
      </c>
      <c r="D11" s="39">
        <v>412000</v>
      </c>
      <c r="E11" s="39">
        <v>1961</v>
      </c>
    </row>
    <row r="12" spans="2:5" ht="12.95" customHeight="1" x14ac:dyDescent="0.2">
      <c r="B12" s="30" t="s">
        <v>8</v>
      </c>
      <c r="C12" s="30" t="s">
        <v>22</v>
      </c>
      <c r="D12" s="39">
        <v>9950</v>
      </c>
      <c r="E12" s="39">
        <v>600</v>
      </c>
    </row>
    <row r="13" spans="2:5" ht="12.95" customHeight="1" x14ac:dyDescent="0.2">
      <c r="B13" s="30" t="s">
        <v>35</v>
      </c>
      <c r="C13" s="30" t="s">
        <v>36</v>
      </c>
      <c r="D13" s="39">
        <v>0</v>
      </c>
      <c r="E13" s="39">
        <v>0</v>
      </c>
    </row>
    <row r="14" spans="2:5" ht="12.95" customHeight="1" x14ac:dyDescent="0.2">
      <c r="B14" s="30" t="s">
        <v>9</v>
      </c>
      <c r="C14" s="30" t="s">
        <v>23</v>
      </c>
      <c r="D14" s="39">
        <v>18980</v>
      </c>
      <c r="E14" s="39">
        <v>1189</v>
      </c>
    </row>
    <row r="15" spans="2:5" ht="12.95" customHeight="1" x14ac:dyDescent="0.2">
      <c r="B15" s="30" t="s">
        <v>10</v>
      </c>
      <c r="C15" s="30" t="s">
        <v>24</v>
      </c>
      <c r="D15" s="39">
        <v>2426530</v>
      </c>
      <c r="E15" s="39">
        <v>2588897</v>
      </c>
    </row>
    <row r="16" spans="2:5" ht="12.95" customHeight="1" x14ac:dyDescent="0.2">
      <c r="B16" s="30" t="s">
        <v>11</v>
      </c>
      <c r="C16" s="30" t="s">
        <v>25</v>
      </c>
      <c r="D16" s="39">
        <v>281235</v>
      </c>
      <c r="E16" s="39">
        <v>313765</v>
      </c>
    </row>
    <row r="17" spans="2:17" ht="12.95" customHeight="1" x14ac:dyDescent="0.2">
      <c r="B17" s="30" t="s">
        <v>12</v>
      </c>
      <c r="C17" s="30" t="s">
        <v>26</v>
      </c>
      <c r="D17" s="39">
        <v>8103619</v>
      </c>
      <c r="E17" s="39">
        <v>6710026</v>
      </c>
    </row>
    <row r="18" spans="2:17" ht="12.95" customHeight="1" x14ac:dyDescent="0.2">
      <c r="B18" s="30" t="s">
        <v>13</v>
      </c>
      <c r="C18" s="30" t="s">
        <v>27</v>
      </c>
      <c r="D18" s="39">
        <v>668080</v>
      </c>
      <c r="E18" s="39">
        <v>5149</v>
      </c>
    </row>
    <row r="19" spans="2:17" ht="12.95" customHeight="1" x14ac:dyDescent="0.2">
      <c r="B19" s="30" t="s">
        <v>37</v>
      </c>
      <c r="C19" s="30" t="s">
        <v>38</v>
      </c>
      <c r="D19" s="39">
        <v>0</v>
      </c>
      <c r="E19" s="39">
        <v>0</v>
      </c>
    </row>
    <row r="20" spans="2:17" ht="12.95" customHeight="1" x14ac:dyDescent="0.2">
      <c r="B20" s="30" t="s">
        <v>39</v>
      </c>
      <c r="C20" s="30" t="s">
        <v>40</v>
      </c>
      <c r="D20" s="39">
        <v>0</v>
      </c>
      <c r="E20" s="39">
        <v>0</v>
      </c>
    </row>
    <row r="21" spans="2:17" ht="12.95" customHeight="1" x14ac:dyDescent="0.2">
      <c r="B21" s="30" t="s">
        <v>14</v>
      </c>
      <c r="C21" s="30" t="s">
        <v>28</v>
      </c>
      <c r="D21" s="39">
        <v>1352317</v>
      </c>
      <c r="E21" s="39">
        <v>682983</v>
      </c>
      <c r="H21" s="14"/>
    </row>
    <row r="22" spans="2:17" ht="12.95" customHeight="1" x14ac:dyDescent="0.2">
      <c r="B22" s="30" t="s">
        <v>15</v>
      </c>
      <c r="C22" s="30" t="s">
        <v>29</v>
      </c>
      <c r="D22" s="39">
        <v>199015</v>
      </c>
      <c r="E22" s="39">
        <v>45313</v>
      </c>
      <c r="H22" s="14"/>
    </row>
    <row r="23" spans="2:17" ht="12.95" customHeight="1" x14ac:dyDescent="0.2">
      <c r="B23" s="65" t="s">
        <v>57</v>
      </c>
      <c r="C23" s="30" t="s">
        <v>58</v>
      </c>
      <c r="D23" s="39"/>
      <c r="E23" s="39">
        <v>36</v>
      </c>
      <c r="H23" s="14"/>
      <c r="I23" s="14"/>
    </row>
    <row r="24" spans="2:17" s="27" customFormat="1" ht="12.95" customHeight="1" x14ac:dyDescent="0.2">
      <c r="B24" s="15" t="s">
        <v>30</v>
      </c>
      <c r="C24" s="10"/>
      <c r="D24" s="10"/>
      <c r="E24" s="16">
        <f>SUM(E6:E23)</f>
        <v>11550188</v>
      </c>
      <c r="H24" s="21"/>
      <c r="I24" s="21"/>
    </row>
    <row r="25" spans="2:17" ht="12.95" customHeight="1" x14ac:dyDescent="0.2">
      <c r="B25" s="17" t="s">
        <v>59</v>
      </c>
      <c r="C25" s="6"/>
      <c r="D25" s="18"/>
      <c r="E25" s="9">
        <f>+E24/1000000</f>
        <v>11.550188</v>
      </c>
      <c r="I25" s="14"/>
    </row>
    <row r="26" spans="2:17" ht="12.95" customHeight="1" x14ac:dyDescent="0.2">
      <c r="B26" s="34"/>
      <c r="D26" s="31"/>
      <c r="E26" s="31"/>
    </row>
    <row r="27" spans="2:17" ht="12.95" customHeight="1" x14ac:dyDescent="0.2">
      <c r="B27" s="34"/>
      <c r="D27" s="31"/>
      <c r="E27" s="31"/>
    </row>
    <row r="28" spans="2:17" ht="12.95" customHeight="1" x14ac:dyDescent="0.2">
      <c r="B28" s="40" t="s">
        <v>74</v>
      </c>
      <c r="C28" s="42"/>
      <c r="D28" s="42"/>
      <c r="E28" s="42"/>
    </row>
    <row r="29" spans="2:17" ht="12.95" customHeight="1" x14ac:dyDescent="0.2">
      <c r="B29" s="32"/>
      <c r="C29" s="42"/>
      <c r="D29" s="42"/>
      <c r="E29" s="42"/>
      <c r="Q29" s="22"/>
    </row>
    <row r="30" spans="2:17" ht="22.5" customHeight="1" x14ac:dyDescent="0.2">
      <c r="B30" s="69" t="s">
        <v>48</v>
      </c>
      <c r="C30" s="69"/>
      <c r="D30" s="69" t="s">
        <v>51</v>
      </c>
      <c r="E30" s="69"/>
      <c r="Q30" s="22"/>
    </row>
    <row r="31" spans="2:17" ht="22.5" x14ac:dyDescent="0.2">
      <c r="B31" s="36" t="s">
        <v>0</v>
      </c>
      <c r="C31" s="36" t="s">
        <v>1</v>
      </c>
      <c r="D31" s="36" t="s">
        <v>50</v>
      </c>
      <c r="E31" s="36" t="s">
        <v>55</v>
      </c>
      <c r="Q31" s="22"/>
    </row>
    <row r="32" spans="2:17" ht="12.95" customHeight="1" x14ac:dyDescent="0.2">
      <c r="B32" s="30" t="s">
        <v>2</v>
      </c>
      <c r="C32" s="30" t="s">
        <v>16</v>
      </c>
      <c r="D32" s="39">
        <v>41025</v>
      </c>
      <c r="E32" s="39">
        <v>24484</v>
      </c>
      <c r="Q32" s="22"/>
    </row>
    <row r="33" spans="2:17" ht="12.95" customHeight="1" x14ac:dyDescent="0.2">
      <c r="B33" s="30">
        <v>124</v>
      </c>
      <c r="C33" s="30" t="s">
        <v>17</v>
      </c>
      <c r="D33" s="39">
        <v>45275</v>
      </c>
      <c r="E33" s="39">
        <v>28210</v>
      </c>
      <c r="Q33" s="22"/>
    </row>
    <row r="34" spans="2:17" ht="12.95" customHeight="1" x14ac:dyDescent="0.2">
      <c r="B34" s="30" t="s">
        <v>4</v>
      </c>
      <c r="C34" s="30" t="s">
        <v>18</v>
      </c>
      <c r="D34" s="39">
        <v>156000</v>
      </c>
      <c r="E34" s="39">
        <v>5740</v>
      </c>
    </row>
    <row r="35" spans="2:17" ht="12.95" customHeight="1" x14ac:dyDescent="0.2">
      <c r="B35" s="30" t="s">
        <v>5</v>
      </c>
      <c r="C35" s="30" t="s">
        <v>19</v>
      </c>
      <c r="D35" s="39">
        <v>32900</v>
      </c>
      <c r="E35" s="39">
        <v>4040</v>
      </c>
    </row>
    <row r="36" spans="2:17" ht="12.95" customHeight="1" x14ac:dyDescent="0.2">
      <c r="B36" s="30" t="s">
        <v>6</v>
      </c>
      <c r="C36" s="30" t="s">
        <v>20</v>
      </c>
      <c r="D36" s="39">
        <v>140191210</v>
      </c>
      <c r="E36" s="39">
        <v>360893</v>
      </c>
    </row>
    <row r="37" spans="2:17" ht="12.95" customHeight="1" x14ac:dyDescent="0.2">
      <c r="B37" s="30" t="s">
        <v>7</v>
      </c>
      <c r="C37" s="30" t="s">
        <v>21</v>
      </c>
      <c r="D37" s="39">
        <v>741000</v>
      </c>
      <c r="E37" s="39">
        <v>4159</v>
      </c>
    </row>
    <row r="38" spans="2:17" ht="12.95" customHeight="1" x14ac:dyDescent="0.2">
      <c r="B38" s="30" t="s">
        <v>8</v>
      </c>
      <c r="C38" s="30" t="s">
        <v>22</v>
      </c>
      <c r="D38" s="39">
        <v>14150</v>
      </c>
      <c r="E38" s="39">
        <v>1140</v>
      </c>
    </row>
    <row r="39" spans="2:17" ht="12.95" customHeight="1" x14ac:dyDescent="0.2">
      <c r="B39" s="30" t="s">
        <v>35</v>
      </c>
      <c r="C39" s="30" t="s">
        <v>36</v>
      </c>
      <c r="D39" s="39">
        <v>0</v>
      </c>
      <c r="E39" s="39">
        <v>0</v>
      </c>
    </row>
    <row r="40" spans="2:17" ht="12.95" customHeight="1" x14ac:dyDescent="0.2">
      <c r="B40" s="30" t="s">
        <v>9</v>
      </c>
      <c r="C40" s="30" t="s">
        <v>23</v>
      </c>
      <c r="D40" s="39">
        <v>3020</v>
      </c>
      <c r="E40" s="39">
        <v>294</v>
      </c>
    </row>
    <row r="41" spans="2:17" ht="12.95" customHeight="1" x14ac:dyDescent="0.2">
      <c r="B41" s="30" t="s">
        <v>10</v>
      </c>
      <c r="C41" s="30" t="s">
        <v>24</v>
      </c>
      <c r="D41" s="39">
        <v>269100</v>
      </c>
      <c r="E41" s="39">
        <v>298395</v>
      </c>
    </row>
    <row r="42" spans="2:17" ht="12.95" customHeight="1" x14ac:dyDescent="0.2">
      <c r="B42" s="30" t="s">
        <v>11</v>
      </c>
      <c r="C42" s="30" t="s">
        <v>25</v>
      </c>
      <c r="D42" s="39">
        <v>102340</v>
      </c>
      <c r="E42" s="39">
        <v>120353</v>
      </c>
    </row>
    <row r="43" spans="2:17" ht="12.95" customHeight="1" x14ac:dyDescent="0.2">
      <c r="B43" s="30" t="s">
        <v>12</v>
      </c>
      <c r="C43" s="30" t="s">
        <v>26</v>
      </c>
      <c r="D43" s="39">
        <v>813573</v>
      </c>
      <c r="E43" s="39">
        <v>697680</v>
      </c>
    </row>
    <row r="44" spans="2:17" ht="12.95" customHeight="1" x14ac:dyDescent="0.2">
      <c r="B44" s="30" t="s">
        <v>13</v>
      </c>
      <c r="C44" s="30" t="s">
        <v>27</v>
      </c>
      <c r="D44" s="39">
        <v>638710</v>
      </c>
      <c r="E44" s="39">
        <v>6078</v>
      </c>
    </row>
    <row r="45" spans="2:17" ht="12.95" customHeight="1" x14ac:dyDescent="0.2">
      <c r="B45" s="30" t="s">
        <v>37</v>
      </c>
      <c r="C45" s="30" t="s">
        <v>38</v>
      </c>
      <c r="D45" s="39">
        <v>0</v>
      </c>
      <c r="E45" s="39">
        <v>0</v>
      </c>
    </row>
    <row r="46" spans="2:17" ht="12.95" customHeight="1" x14ac:dyDescent="0.2">
      <c r="B46" s="20" t="s">
        <v>39</v>
      </c>
      <c r="C46" s="20" t="s">
        <v>40</v>
      </c>
      <c r="D46" s="39">
        <v>0</v>
      </c>
      <c r="E46" s="39">
        <v>0</v>
      </c>
    </row>
    <row r="47" spans="2:17" ht="12.95" customHeight="1" x14ac:dyDescent="0.2">
      <c r="B47" s="30" t="s">
        <v>14</v>
      </c>
      <c r="C47" s="30" t="s">
        <v>28</v>
      </c>
      <c r="D47" s="39">
        <v>1186360</v>
      </c>
      <c r="E47" s="39">
        <v>617922</v>
      </c>
    </row>
    <row r="48" spans="2:17" ht="12.95" customHeight="1" x14ac:dyDescent="0.2">
      <c r="B48" s="30" t="s">
        <v>15</v>
      </c>
      <c r="C48" s="30" t="s">
        <v>29</v>
      </c>
      <c r="D48" s="39">
        <v>51665</v>
      </c>
      <c r="E48" s="39">
        <v>12824</v>
      </c>
    </row>
    <row r="49" spans="2:5" ht="12.95" customHeight="1" x14ac:dyDescent="0.2">
      <c r="B49" s="65" t="s">
        <v>57</v>
      </c>
      <c r="C49" s="30" t="s">
        <v>58</v>
      </c>
      <c r="D49" s="39"/>
      <c r="E49" s="39">
        <v>50</v>
      </c>
    </row>
    <row r="50" spans="2:5" s="27" customFormat="1" ht="12.95" customHeight="1" x14ac:dyDescent="0.2">
      <c r="B50" s="10" t="s">
        <v>30</v>
      </c>
      <c r="C50" s="10"/>
      <c r="D50" s="16"/>
      <c r="E50" s="16">
        <f>SUM(E32:E49)</f>
        <v>2182262</v>
      </c>
    </row>
    <row r="51" spans="2:5" ht="12.95" customHeight="1" x14ac:dyDescent="0.2">
      <c r="B51" s="17" t="s">
        <v>59</v>
      </c>
      <c r="C51" s="6"/>
      <c r="D51" s="18"/>
      <c r="E51" s="9">
        <f>+E50/1000000</f>
        <v>2.1822620000000001</v>
      </c>
    </row>
    <row r="52" spans="2:5" ht="12.95" customHeight="1" x14ac:dyDescent="0.2">
      <c r="B52" s="34"/>
      <c r="D52" s="31"/>
      <c r="E52" s="31"/>
    </row>
    <row r="53" spans="2:5" ht="12.95" customHeight="1" x14ac:dyDescent="0.2">
      <c r="B53" s="34"/>
      <c r="D53" s="31"/>
      <c r="E53" s="31"/>
    </row>
    <row r="54" spans="2:5" ht="12.95" customHeight="1" x14ac:dyDescent="0.2">
      <c r="B54" s="37" t="s">
        <v>75</v>
      </c>
      <c r="C54" s="42"/>
      <c r="D54" s="42"/>
      <c r="E54" s="42"/>
    </row>
    <row r="55" spans="2:5" ht="12.95" customHeight="1" x14ac:dyDescent="0.2">
      <c r="B55" s="35"/>
      <c r="C55" s="42"/>
      <c r="D55" s="42"/>
      <c r="E55" s="42"/>
    </row>
    <row r="56" spans="2:5" ht="22.5" customHeight="1" x14ac:dyDescent="0.2">
      <c r="B56" s="69" t="s">
        <v>48</v>
      </c>
      <c r="C56" s="69"/>
      <c r="D56" s="69" t="s">
        <v>49</v>
      </c>
      <c r="E56" s="69"/>
    </row>
    <row r="57" spans="2:5" ht="22.5" x14ac:dyDescent="0.2">
      <c r="B57" s="36" t="s">
        <v>0</v>
      </c>
      <c r="C57" s="36" t="s">
        <v>1</v>
      </c>
      <c r="D57" s="36" t="s">
        <v>50</v>
      </c>
      <c r="E57" s="36" t="s">
        <v>55</v>
      </c>
    </row>
    <row r="58" spans="2:5" ht="12.95" customHeight="1" x14ac:dyDescent="0.2">
      <c r="B58" s="30" t="s">
        <v>2</v>
      </c>
      <c r="C58" s="30" t="s">
        <v>16</v>
      </c>
      <c r="D58" s="39">
        <v>0</v>
      </c>
      <c r="E58" s="39">
        <v>0</v>
      </c>
    </row>
    <row r="59" spans="2:5" ht="12.95" customHeight="1" x14ac:dyDescent="0.2">
      <c r="B59" s="30">
        <v>124</v>
      </c>
      <c r="C59" s="30" t="s">
        <v>17</v>
      </c>
      <c r="D59" s="39">
        <v>0</v>
      </c>
      <c r="E59" s="39">
        <v>0</v>
      </c>
    </row>
    <row r="60" spans="2:5" ht="12.95" customHeight="1" x14ac:dyDescent="0.2">
      <c r="B60" s="30" t="s">
        <v>4</v>
      </c>
      <c r="C60" s="30" t="s">
        <v>18</v>
      </c>
      <c r="D60" s="39">
        <v>0</v>
      </c>
      <c r="E60" s="39">
        <v>0</v>
      </c>
    </row>
    <row r="61" spans="2:5" ht="12.95" customHeight="1" x14ac:dyDescent="0.2">
      <c r="B61" s="30" t="s">
        <v>5</v>
      </c>
      <c r="C61" s="30" t="s">
        <v>19</v>
      </c>
      <c r="D61" s="39">
        <v>0</v>
      </c>
      <c r="E61" s="39">
        <v>0</v>
      </c>
    </row>
    <row r="62" spans="2:5" ht="12.95" customHeight="1" x14ac:dyDescent="0.2">
      <c r="B62" s="30" t="s">
        <v>6</v>
      </c>
      <c r="C62" s="30" t="s">
        <v>20</v>
      </c>
      <c r="D62" s="39">
        <v>0</v>
      </c>
      <c r="E62" s="39">
        <v>0</v>
      </c>
    </row>
    <row r="63" spans="2:5" ht="12.95" customHeight="1" x14ac:dyDescent="0.2">
      <c r="B63" s="30" t="s">
        <v>7</v>
      </c>
      <c r="C63" s="30" t="s">
        <v>21</v>
      </c>
      <c r="D63" s="39">
        <v>0</v>
      </c>
      <c r="E63" s="39">
        <v>0</v>
      </c>
    </row>
    <row r="64" spans="2:5" ht="12.95" customHeight="1" x14ac:dyDescent="0.2">
      <c r="B64" s="30" t="s">
        <v>8</v>
      </c>
      <c r="C64" s="30" t="s">
        <v>22</v>
      </c>
      <c r="D64" s="39">
        <v>0</v>
      </c>
      <c r="E64" s="39">
        <v>0</v>
      </c>
    </row>
    <row r="65" spans="2:5" ht="12.95" customHeight="1" x14ac:dyDescent="0.2">
      <c r="B65" s="30" t="s">
        <v>9</v>
      </c>
      <c r="C65" s="30" t="s">
        <v>23</v>
      </c>
      <c r="D65" s="39">
        <v>0</v>
      </c>
      <c r="E65" s="39">
        <v>0</v>
      </c>
    </row>
    <row r="66" spans="2:5" ht="12.95" customHeight="1" x14ac:dyDescent="0.2">
      <c r="B66" s="30" t="s">
        <v>10</v>
      </c>
      <c r="C66" s="30" t="s">
        <v>24</v>
      </c>
      <c r="D66" s="39">
        <v>0</v>
      </c>
      <c r="E66" s="39">
        <v>0</v>
      </c>
    </row>
    <row r="67" spans="2:5" ht="12.95" customHeight="1" x14ac:dyDescent="0.2">
      <c r="B67" s="30" t="s">
        <v>11</v>
      </c>
      <c r="C67" s="30" t="s">
        <v>25</v>
      </c>
      <c r="D67" s="39">
        <v>0</v>
      </c>
      <c r="E67" s="39">
        <v>0</v>
      </c>
    </row>
    <row r="68" spans="2:5" ht="12.95" customHeight="1" x14ac:dyDescent="0.2">
      <c r="B68" s="30" t="s">
        <v>12</v>
      </c>
      <c r="C68" s="30" t="s">
        <v>26</v>
      </c>
      <c r="D68" s="39">
        <v>0</v>
      </c>
      <c r="E68" s="39">
        <v>0</v>
      </c>
    </row>
    <row r="69" spans="2:5" ht="12.95" customHeight="1" x14ac:dyDescent="0.2">
      <c r="B69" s="30" t="s">
        <v>13</v>
      </c>
      <c r="C69" s="30" t="s">
        <v>27</v>
      </c>
      <c r="D69" s="39">
        <v>0</v>
      </c>
      <c r="E69" s="39">
        <v>0</v>
      </c>
    </row>
    <row r="70" spans="2:5" ht="12.95" customHeight="1" x14ac:dyDescent="0.2">
      <c r="B70" s="30" t="s">
        <v>14</v>
      </c>
      <c r="C70" s="30" t="s">
        <v>28</v>
      </c>
      <c r="D70" s="39">
        <v>0</v>
      </c>
      <c r="E70" s="39">
        <v>0</v>
      </c>
    </row>
    <row r="71" spans="2:5" ht="12.95" customHeight="1" x14ac:dyDescent="0.2">
      <c r="B71" s="30" t="s">
        <v>15</v>
      </c>
      <c r="C71" s="30" t="s">
        <v>29</v>
      </c>
      <c r="D71" s="39">
        <v>0</v>
      </c>
      <c r="E71" s="39">
        <v>0</v>
      </c>
    </row>
    <row r="72" spans="2:5" ht="12.95" customHeight="1" x14ac:dyDescent="0.2">
      <c r="B72" s="65" t="s">
        <v>57</v>
      </c>
      <c r="C72" s="30" t="s">
        <v>58</v>
      </c>
      <c r="D72" s="39"/>
      <c r="E72" s="39">
        <v>0</v>
      </c>
    </row>
    <row r="73" spans="2:5" s="27" customFormat="1" ht="12.95" customHeight="1" x14ac:dyDescent="0.2">
      <c r="B73" s="10" t="s">
        <v>30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59</v>
      </c>
      <c r="C74" s="6"/>
      <c r="D74" s="18"/>
      <c r="E74" s="9">
        <f>+E73/1000000</f>
        <v>0</v>
      </c>
    </row>
    <row r="75" spans="2:5" ht="12.95" customHeight="1" x14ac:dyDescent="0.2">
      <c r="B75" s="34"/>
      <c r="D75" s="39"/>
      <c r="E75" s="39"/>
    </row>
    <row r="76" spans="2:5" ht="12.95" customHeight="1" x14ac:dyDescent="0.2">
      <c r="B76" s="34"/>
      <c r="D76" s="39"/>
      <c r="E76" s="39"/>
    </row>
    <row r="77" spans="2:5" ht="12.95" customHeight="1" x14ac:dyDescent="0.2">
      <c r="B77" s="40" t="s">
        <v>76</v>
      </c>
      <c r="C77" s="42"/>
      <c r="D77" s="39"/>
      <c r="E77" s="39"/>
    </row>
    <row r="78" spans="2:5" ht="12.95" customHeight="1" x14ac:dyDescent="0.2">
      <c r="B78" s="41" t="s">
        <v>60</v>
      </c>
      <c r="C78" s="42"/>
      <c r="D78" s="39"/>
      <c r="E78" s="39"/>
    </row>
    <row r="79" spans="2:5" ht="12.95" customHeight="1" x14ac:dyDescent="0.2">
      <c r="B79" s="68"/>
      <c r="C79" s="68"/>
      <c r="D79" s="68"/>
      <c r="E79" s="68"/>
    </row>
    <row r="80" spans="2:5" ht="12.95" customHeight="1" x14ac:dyDescent="0.2">
      <c r="B80" s="33" t="s">
        <v>33</v>
      </c>
      <c r="E80" s="14">
        <f>+E25+E74</f>
        <v>11.550188</v>
      </c>
    </row>
    <row r="81" spans="2:5" ht="12.95" customHeight="1" x14ac:dyDescent="0.2">
      <c r="B81" s="11" t="s">
        <v>34</v>
      </c>
      <c r="C81" s="11"/>
      <c r="D81" s="11"/>
      <c r="E81" s="19">
        <f>+E51</f>
        <v>2.1822620000000001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  <ignoredErrors>
    <ignoredError sqref="B6:B22 A32:B48 B58:B71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19CA-BFA5-44F4-B890-2E010A9F0823}">
  <sheetPr>
    <pageSetUpPr fitToPage="1"/>
  </sheetPr>
  <dimension ref="B2:Q81"/>
  <sheetViews>
    <sheetView showGridLines="0" topLeftCell="A32" zoomScale="85" zoomScaleNormal="85" workbookViewId="0">
      <selection activeCell="H24" sqref="H24"/>
    </sheetView>
  </sheetViews>
  <sheetFormatPr defaultColWidth="9.33203125" defaultRowHeight="12.95" customHeight="1" x14ac:dyDescent="0.2"/>
  <cols>
    <col min="1" max="1" width="2.83203125" style="33" customWidth="1"/>
    <col min="2" max="2" width="10.33203125" style="33" customWidth="1"/>
    <col min="3" max="3" width="10.83203125" style="33" customWidth="1"/>
    <col min="4" max="4" width="13.83203125" style="33" customWidth="1"/>
    <col min="5" max="5" width="14.1640625" style="33" customWidth="1"/>
    <col min="6" max="6" width="10.33203125" style="33" customWidth="1"/>
    <col min="7" max="7" width="11.5" style="33" customWidth="1"/>
    <col min="8" max="9" width="17.83203125" style="33" customWidth="1"/>
    <col min="10" max="16384" width="9.33203125" style="33"/>
  </cols>
  <sheetData>
    <row r="2" spans="2:5" ht="12.95" customHeight="1" x14ac:dyDescent="0.25">
      <c r="B2" s="29" t="s">
        <v>77</v>
      </c>
      <c r="C2" s="28"/>
      <c r="D2" s="42"/>
      <c r="E2" s="42"/>
    </row>
    <row r="3" spans="2:5" ht="12.95" customHeight="1" x14ac:dyDescent="0.2">
      <c r="B3" s="35"/>
      <c r="C3" s="42"/>
      <c r="D3" s="42"/>
      <c r="E3" s="42"/>
    </row>
    <row r="4" spans="2:5" ht="22.5" customHeight="1" x14ac:dyDescent="0.2">
      <c r="B4" s="69" t="s">
        <v>48</v>
      </c>
      <c r="C4" s="69"/>
      <c r="D4" s="69" t="s">
        <v>49</v>
      </c>
      <c r="E4" s="69"/>
    </row>
    <row r="5" spans="2:5" ht="22.5" x14ac:dyDescent="0.2">
      <c r="B5" s="36" t="s">
        <v>0</v>
      </c>
      <c r="C5" s="36" t="s">
        <v>1</v>
      </c>
      <c r="D5" s="36" t="s">
        <v>50</v>
      </c>
      <c r="E5" s="36" t="s">
        <v>55</v>
      </c>
    </row>
    <row r="6" spans="2:5" ht="12.95" customHeight="1" x14ac:dyDescent="0.2">
      <c r="B6" s="30" t="s">
        <v>2</v>
      </c>
      <c r="C6" s="30" t="s">
        <v>16</v>
      </c>
      <c r="D6" s="39">
        <v>812255</v>
      </c>
      <c r="E6" s="39">
        <v>483142</v>
      </c>
    </row>
    <row r="7" spans="2:5" ht="12.95" customHeight="1" x14ac:dyDescent="0.2">
      <c r="B7" s="30" t="s">
        <v>3</v>
      </c>
      <c r="C7" s="30" t="s">
        <v>17</v>
      </c>
      <c r="D7" s="39">
        <v>676050</v>
      </c>
      <c r="E7" s="39">
        <v>417002</v>
      </c>
    </row>
    <row r="8" spans="2:5" ht="12.95" customHeight="1" x14ac:dyDescent="0.2">
      <c r="B8" s="30" t="s">
        <v>4</v>
      </c>
      <c r="C8" s="30" t="s">
        <v>18</v>
      </c>
      <c r="D8" s="39">
        <v>394910</v>
      </c>
      <c r="E8" s="39">
        <v>15367</v>
      </c>
    </row>
    <row r="9" spans="2:5" ht="12.95" customHeight="1" x14ac:dyDescent="0.2">
      <c r="B9" s="30" t="s">
        <v>5</v>
      </c>
      <c r="C9" s="30" t="s">
        <v>19</v>
      </c>
      <c r="D9" s="39">
        <v>3450</v>
      </c>
      <c r="E9" s="39">
        <v>321</v>
      </c>
    </row>
    <row r="10" spans="2:5" ht="12.95" customHeight="1" x14ac:dyDescent="0.2">
      <c r="B10" s="30" t="s">
        <v>6</v>
      </c>
      <c r="C10" s="30" t="s">
        <v>20</v>
      </c>
      <c r="D10" s="39">
        <v>175553900</v>
      </c>
      <c r="E10" s="39">
        <v>427618</v>
      </c>
    </row>
    <row r="11" spans="2:5" ht="12.95" customHeight="1" x14ac:dyDescent="0.2">
      <c r="B11" s="30" t="s">
        <v>7</v>
      </c>
      <c r="C11" s="30" t="s">
        <v>21</v>
      </c>
      <c r="D11" s="39">
        <v>1769000</v>
      </c>
      <c r="E11" s="39">
        <v>9156</v>
      </c>
    </row>
    <row r="12" spans="2:5" ht="12.95" customHeight="1" x14ac:dyDescent="0.2">
      <c r="B12" s="30" t="s">
        <v>8</v>
      </c>
      <c r="C12" s="30" t="s">
        <v>22</v>
      </c>
      <c r="D12" s="39">
        <v>6600</v>
      </c>
      <c r="E12" s="39">
        <v>405</v>
      </c>
    </row>
    <row r="13" spans="2:5" ht="12.95" customHeight="1" x14ac:dyDescent="0.2">
      <c r="B13" s="30" t="s">
        <v>35</v>
      </c>
      <c r="C13" s="30" t="s">
        <v>36</v>
      </c>
      <c r="D13" s="39">
        <v>11110</v>
      </c>
      <c r="E13" s="39">
        <v>81</v>
      </c>
    </row>
    <row r="14" spans="2:5" ht="12.95" customHeight="1" x14ac:dyDescent="0.2">
      <c r="B14" s="30" t="s">
        <v>9</v>
      </c>
      <c r="C14" s="30" t="s">
        <v>23</v>
      </c>
      <c r="D14" s="39">
        <v>17990</v>
      </c>
      <c r="E14" s="39">
        <v>1137</v>
      </c>
    </row>
    <row r="15" spans="2:5" ht="12.95" customHeight="1" x14ac:dyDescent="0.2">
      <c r="B15" s="30" t="s">
        <v>10</v>
      </c>
      <c r="C15" s="30" t="s">
        <v>24</v>
      </c>
      <c r="D15" s="39">
        <v>1983370</v>
      </c>
      <c r="E15" s="39">
        <v>2129721</v>
      </c>
    </row>
    <row r="16" spans="2:5" ht="12.95" customHeight="1" x14ac:dyDescent="0.2">
      <c r="B16" s="30" t="s">
        <v>11</v>
      </c>
      <c r="C16" s="30" t="s">
        <v>25</v>
      </c>
      <c r="D16" s="39">
        <v>488991</v>
      </c>
      <c r="E16" s="39">
        <v>551850</v>
      </c>
    </row>
    <row r="17" spans="2:17" ht="12.95" customHeight="1" x14ac:dyDescent="0.2">
      <c r="B17" s="30" t="s">
        <v>12</v>
      </c>
      <c r="C17" s="30" t="s">
        <v>26</v>
      </c>
      <c r="D17" s="39">
        <v>9202629</v>
      </c>
      <c r="E17" s="39">
        <v>7671009</v>
      </c>
    </row>
    <row r="18" spans="2:17" ht="12.95" customHeight="1" x14ac:dyDescent="0.2">
      <c r="B18" s="30" t="s">
        <v>13</v>
      </c>
      <c r="C18" s="30" t="s">
        <v>27</v>
      </c>
      <c r="D18" s="39">
        <v>1626970</v>
      </c>
      <c r="E18" s="39">
        <v>12599</v>
      </c>
    </row>
    <row r="19" spans="2:17" ht="12.95" customHeight="1" x14ac:dyDescent="0.2">
      <c r="B19" s="30" t="s">
        <v>37</v>
      </c>
      <c r="C19" s="30" t="s">
        <v>38</v>
      </c>
      <c r="D19" s="39">
        <v>4515</v>
      </c>
      <c r="E19" s="39">
        <v>659</v>
      </c>
    </row>
    <row r="20" spans="2:17" ht="12.95" customHeight="1" x14ac:dyDescent="0.2">
      <c r="B20" s="30" t="s">
        <v>39</v>
      </c>
      <c r="C20" s="30" t="s">
        <v>40</v>
      </c>
      <c r="D20" s="39">
        <v>0</v>
      </c>
      <c r="E20" s="39">
        <v>0</v>
      </c>
    </row>
    <row r="21" spans="2:17" ht="12.95" customHeight="1" x14ac:dyDescent="0.2">
      <c r="B21" s="30" t="s">
        <v>14</v>
      </c>
      <c r="C21" s="30" t="s">
        <v>28</v>
      </c>
      <c r="D21" s="39">
        <v>1476174</v>
      </c>
      <c r="E21" s="39">
        <v>745745</v>
      </c>
      <c r="H21" s="14"/>
    </row>
    <row r="22" spans="2:17" ht="12.95" customHeight="1" x14ac:dyDescent="0.2">
      <c r="B22" s="30" t="s">
        <v>15</v>
      </c>
      <c r="C22" s="30" t="s">
        <v>29</v>
      </c>
      <c r="D22" s="39">
        <v>241635</v>
      </c>
      <c r="E22" s="39">
        <v>55205</v>
      </c>
      <c r="H22" s="14"/>
    </row>
    <row r="23" spans="2:17" ht="12.95" customHeight="1" x14ac:dyDescent="0.2">
      <c r="B23" s="65" t="s">
        <v>57</v>
      </c>
      <c r="C23" s="30" t="s">
        <v>58</v>
      </c>
      <c r="D23" s="39"/>
      <c r="E23" s="39">
        <v>6519</v>
      </c>
      <c r="H23" s="14"/>
      <c r="I23" s="14"/>
    </row>
    <row r="24" spans="2:17" s="27" customFormat="1" ht="12.95" customHeight="1" x14ac:dyDescent="0.2">
      <c r="B24" s="15" t="s">
        <v>30</v>
      </c>
      <c r="C24" s="10"/>
      <c r="D24" s="10"/>
      <c r="E24" s="16">
        <f>SUM(E6:E23)</f>
        <v>12527536</v>
      </c>
      <c r="H24" s="21"/>
      <c r="I24" s="21"/>
    </row>
    <row r="25" spans="2:17" ht="12.95" customHeight="1" x14ac:dyDescent="0.2">
      <c r="B25" s="17" t="s">
        <v>59</v>
      </c>
      <c r="C25" s="6"/>
      <c r="D25" s="18"/>
      <c r="E25" s="9">
        <f>+E24/1000000</f>
        <v>12.527536</v>
      </c>
      <c r="I25" s="14"/>
    </row>
    <row r="26" spans="2:17" ht="12.95" customHeight="1" x14ac:dyDescent="0.2">
      <c r="B26" s="34"/>
      <c r="D26" s="31"/>
      <c r="E26" s="31"/>
    </row>
    <row r="27" spans="2:17" ht="12.95" customHeight="1" x14ac:dyDescent="0.2">
      <c r="B27" s="34"/>
      <c r="D27" s="31"/>
      <c r="E27" s="31"/>
    </row>
    <row r="28" spans="2:17" ht="12.95" customHeight="1" x14ac:dyDescent="0.2">
      <c r="B28" s="40" t="s">
        <v>78</v>
      </c>
      <c r="C28" s="42"/>
      <c r="D28" s="42"/>
      <c r="E28" s="42"/>
    </row>
    <row r="29" spans="2:17" ht="12.95" customHeight="1" x14ac:dyDescent="0.2">
      <c r="B29" s="32"/>
      <c r="C29" s="42"/>
      <c r="D29" s="42"/>
      <c r="E29" s="42"/>
      <c r="Q29" s="22"/>
    </row>
    <row r="30" spans="2:17" ht="22.5" customHeight="1" x14ac:dyDescent="0.2">
      <c r="B30" s="69" t="s">
        <v>48</v>
      </c>
      <c r="C30" s="69"/>
      <c r="D30" s="69" t="s">
        <v>51</v>
      </c>
      <c r="E30" s="69"/>
      <c r="Q30" s="22"/>
    </row>
    <row r="31" spans="2:17" ht="22.5" x14ac:dyDescent="0.2">
      <c r="B31" s="36" t="s">
        <v>0</v>
      </c>
      <c r="C31" s="36" t="s">
        <v>1</v>
      </c>
      <c r="D31" s="36" t="s">
        <v>50</v>
      </c>
      <c r="E31" s="36" t="s">
        <v>55</v>
      </c>
      <c r="Q31" s="22"/>
    </row>
    <row r="32" spans="2:17" ht="12.95" customHeight="1" x14ac:dyDescent="0.2">
      <c r="B32" s="30" t="s">
        <v>2</v>
      </c>
      <c r="C32" s="30" t="s">
        <v>16</v>
      </c>
      <c r="D32" s="39">
        <v>38395</v>
      </c>
      <c r="E32" s="39">
        <v>23368</v>
      </c>
      <c r="Q32" s="22"/>
    </row>
    <row r="33" spans="2:17" ht="12.95" customHeight="1" x14ac:dyDescent="0.2">
      <c r="B33" s="30">
        <v>124</v>
      </c>
      <c r="C33" s="30" t="s">
        <v>17</v>
      </c>
      <c r="D33" s="39">
        <v>38725</v>
      </c>
      <c r="E33" s="39">
        <v>24634</v>
      </c>
      <c r="Q33" s="22"/>
    </row>
    <row r="34" spans="2:17" ht="12.95" customHeight="1" x14ac:dyDescent="0.2">
      <c r="B34" s="30" t="s">
        <v>4</v>
      </c>
      <c r="C34" s="30" t="s">
        <v>18</v>
      </c>
      <c r="D34" s="39">
        <v>489610</v>
      </c>
      <c r="E34" s="39">
        <v>21129</v>
      </c>
    </row>
    <row r="35" spans="2:17" ht="12.95" customHeight="1" x14ac:dyDescent="0.2">
      <c r="B35" s="30" t="s">
        <v>5</v>
      </c>
      <c r="C35" s="30" t="s">
        <v>19</v>
      </c>
      <c r="D35" s="39">
        <v>266650</v>
      </c>
      <c r="E35" s="39">
        <v>32314</v>
      </c>
    </row>
    <row r="36" spans="2:17" ht="12.95" customHeight="1" x14ac:dyDescent="0.2">
      <c r="B36" s="30" t="s">
        <v>6</v>
      </c>
      <c r="C36" s="30" t="s">
        <v>20</v>
      </c>
      <c r="D36" s="39">
        <v>86793900</v>
      </c>
      <c r="E36" s="39">
        <v>217999</v>
      </c>
    </row>
    <row r="37" spans="2:17" ht="12.95" customHeight="1" x14ac:dyDescent="0.2">
      <c r="B37" s="30" t="s">
        <v>7</v>
      </c>
      <c r="C37" s="30" t="s">
        <v>21</v>
      </c>
      <c r="D37" s="39">
        <v>1833000</v>
      </c>
      <c r="E37" s="39">
        <v>10472</v>
      </c>
    </row>
    <row r="38" spans="2:17" ht="12.95" customHeight="1" x14ac:dyDescent="0.2">
      <c r="B38" s="30" t="s">
        <v>8</v>
      </c>
      <c r="C38" s="30" t="s">
        <v>22</v>
      </c>
      <c r="D38" s="39">
        <v>45600</v>
      </c>
      <c r="E38" s="39">
        <v>3758</v>
      </c>
    </row>
    <row r="39" spans="2:17" ht="12.95" customHeight="1" x14ac:dyDescent="0.2">
      <c r="B39" s="30" t="s">
        <v>35</v>
      </c>
      <c r="C39" s="30" t="s">
        <v>36</v>
      </c>
      <c r="D39" s="39">
        <v>0</v>
      </c>
      <c r="E39" s="39">
        <v>0</v>
      </c>
    </row>
    <row r="40" spans="2:17" ht="12.95" customHeight="1" x14ac:dyDescent="0.2">
      <c r="B40" s="30" t="s">
        <v>9</v>
      </c>
      <c r="C40" s="30" t="s">
        <v>23</v>
      </c>
      <c r="D40" s="39">
        <v>49330</v>
      </c>
      <c r="E40" s="39">
        <v>4656</v>
      </c>
    </row>
    <row r="41" spans="2:17" ht="12.95" customHeight="1" x14ac:dyDescent="0.2">
      <c r="B41" s="30" t="s">
        <v>10</v>
      </c>
      <c r="C41" s="30" t="s">
        <v>24</v>
      </c>
      <c r="D41" s="39">
        <v>281930</v>
      </c>
      <c r="E41" s="39">
        <v>315432</v>
      </c>
    </row>
    <row r="42" spans="2:17" ht="12.95" customHeight="1" x14ac:dyDescent="0.2">
      <c r="B42" s="30" t="s">
        <v>11</v>
      </c>
      <c r="C42" s="30" t="s">
        <v>25</v>
      </c>
      <c r="D42" s="39">
        <v>126975</v>
      </c>
      <c r="E42" s="39">
        <v>149368</v>
      </c>
    </row>
    <row r="43" spans="2:17" ht="12.95" customHeight="1" x14ac:dyDescent="0.2">
      <c r="B43" s="30" t="s">
        <v>12</v>
      </c>
      <c r="C43" s="30" t="s">
        <v>26</v>
      </c>
      <c r="D43" s="39">
        <v>745700</v>
      </c>
      <c r="E43" s="39">
        <v>653168</v>
      </c>
    </row>
    <row r="44" spans="2:17" ht="12.95" customHeight="1" x14ac:dyDescent="0.2">
      <c r="B44" s="30" t="s">
        <v>13</v>
      </c>
      <c r="C44" s="30" t="s">
        <v>27</v>
      </c>
      <c r="D44" s="39">
        <v>1760610</v>
      </c>
      <c r="E44" s="39">
        <v>16126</v>
      </c>
    </row>
    <row r="45" spans="2:17" ht="12.95" customHeight="1" x14ac:dyDescent="0.2">
      <c r="B45" s="30" t="s">
        <v>37</v>
      </c>
      <c r="C45" s="30" t="s">
        <v>38</v>
      </c>
      <c r="D45" s="39">
        <v>1178</v>
      </c>
      <c r="E45" s="39">
        <v>241</v>
      </c>
    </row>
    <row r="46" spans="2:17" ht="12.95" customHeight="1" x14ac:dyDescent="0.2">
      <c r="B46" s="20" t="s">
        <v>39</v>
      </c>
      <c r="C46" s="20" t="s">
        <v>40</v>
      </c>
      <c r="D46" s="39">
        <v>0</v>
      </c>
      <c r="E46" s="39">
        <v>0</v>
      </c>
    </row>
    <row r="47" spans="2:17" ht="12.95" customHeight="1" x14ac:dyDescent="0.2">
      <c r="B47" s="30" t="s">
        <v>14</v>
      </c>
      <c r="C47" s="30" t="s">
        <v>28</v>
      </c>
      <c r="D47" s="39">
        <v>1284842</v>
      </c>
      <c r="E47" s="39">
        <v>669267</v>
      </c>
    </row>
    <row r="48" spans="2:17" ht="12.95" customHeight="1" x14ac:dyDescent="0.2">
      <c r="B48" s="30" t="s">
        <v>15</v>
      </c>
      <c r="C48" s="30" t="s">
        <v>29</v>
      </c>
      <c r="D48" s="39">
        <v>26420</v>
      </c>
      <c r="E48" s="39">
        <v>6562</v>
      </c>
    </row>
    <row r="49" spans="2:5" ht="12.95" customHeight="1" x14ac:dyDescent="0.2">
      <c r="B49" s="65" t="s">
        <v>57</v>
      </c>
      <c r="C49" s="30" t="s">
        <v>58</v>
      </c>
      <c r="D49" s="39"/>
      <c r="E49" s="39">
        <v>1321</v>
      </c>
    </row>
    <row r="50" spans="2:5" s="27" customFormat="1" ht="12.95" customHeight="1" x14ac:dyDescent="0.2">
      <c r="B50" s="10" t="s">
        <v>30</v>
      </c>
      <c r="C50" s="10"/>
      <c r="D50" s="16"/>
      <c r="E50" s="16">
        <f>SUM(E32:E49)</f>
        <v>2149815</v>
      </c>
    </row>
    <row r="51" spans="2:5" ht="12.95" customHeight="1" x14ac:dyDescent="0.2">
      <c r="B51" s="17" t="s">
        <v>59</v>
      </c>
      <c r="C51" s="6"/>
      <c r="D51" s="18"/>
      <c r="E51" s="9">
        <f>+E50/1000000</f>
        <v>2.1498149999999998</v>
      </c>
    </row>
    <row r="52" spans="2:5" ht="12.95" customHeight="1" x14ac:dyDescent="0.2">
      <c r="B52" s="34"/>
      <c r="D52" s="31"/>
      <c r="E52" s="31"/>
    </row>
    <row r="53" spans="2:5" ht="12.95" customHeight="1" x14ac:dyDescent="0.2">
      <c r="B53" s="34"/>
      <c r="D53" s="31"/>
      <c r="E53" s="31"/>
    </row>
    <row r="54" spans="2:5" ht="12.95" customHeight="1" x14ac:dyDescent="0.2">
      <c r="B54" s="37" t="s">
        <v>79</v>
      </c>
      <c r="C54" s="42"/>
      <c r="D54" s="42"/>
      <c r="E54" s="42"/>
    </row>
    <row r="55" spans="2:5" ht="12.95" customHeight="1" x14ac:dyDescent="0.2">
      <c r="B55" s="35"/>
      <c r="C55" s="42"/>
      <c r="D55" s="42"/>
      <c r="E55" s="42"/>
    </row>
    <row r="56" spans="2:5" ht="22.5" customHeight="1" x14ac:dyDescent="0.2">
      <c r="B56" s="69" t="s">
        <v>48</v>
      </c>
      <c r="C56" s="69"/>
      <c r="D56" s="69" t="s">
        <v>49</v>
      </c>
      <c r="E56" s="69"/>
    </row>
    <row r="57" spans="2:5" ht="22.5" x14ac:dyDescent="0.2">
      <c r="B57" s="36" t="s">
        <v>0</v>
      </c>
      <c r="C57" s="36" t="s">
        <v>1</v>
      </c>
      <c r="D57" s="36" t="s">
        <v>50</v>
      </c>
      <c r="E57" s="36" t="s">
        <v>55</v>
      </c>
    </row>
    <row r="58" spans="2:5" ht="12.95" customHeight="1" x14ac:dyDescent="0.2">
      <c r="B58" s="30" t="s">
        <v>2</v>
      </c>
      <c r="C58" s="30" t="s">
        <v>16</v>
      </c>
      <c r="D58" s="39">
        <v>0</v>
      </c>
      <c r="E58" s="39">
        <v>0</v>
      </c>
    </row>
    <row r="59" spans="2:5" ht="12.95" customHeight="1" x14ac:dyDescent="0.2">
      <c r="B59" s="30">
        <v>124</v>
      </c>
      <c r="C59" s="30" t="s">
        <v>17</v>
      </c>
      <c r="D59" s="39">
        <v>0</v>
      </c>
      <c r="E59" s="39">
        <v>0</v>
      </c>
    </row>
    <row r="60" spans="2:5" ht="12.95" customHeight="1" x14ac:dyDescent="0.2">
      <c r="B60" s="30" t="s">
        <v>4</v>
      </c>
      <c r="C60" s="30" t="s">
        <v>18</v>
      </c>
      <c r="D60" s="39">
        <v>0</v>
      </c>
      <c r="E60" s="39">
        <v>0</v>
      </c>
    </row>
    <row r="61" spans="2:5" ht="12.95" customHeight="1" x14ac:dyDescent="0.2">
      <c r="B61" s="30" t="s">
        <v>5</v>
      </c>
      <c r="C61" s="30" t="s">
        <v>19</v>
      </c>
      <c r="D61" s="39">
        <v>0</v>
      </c>
      <c r="E61" s="39">
        <v>0</v>
      </c>
    </row>
    <row r="62" spans="2:5" ht="12.95" customHeight="1" x14ac:dyDescent="0.2">
      <c r="B62" s="30" t="s">
        <v>6</v>
      </c>
      <c r="C62" s="30" t="s">
        <v>20</v>
      </c>
      <c r="D62" s="39">
        <v>0</v>
      </c>
      <c r="E62" s="39">
        <v>0</v>
      </c>
    </row>
    <row r="63" spans="2:5" ht="12.95" customHeight="1" x14ac:dyDescent="0.2">
      <c r="B63" s="30" t="s">
        <v>7</v>
      </c>
      <c r="C63" s="30" t="s">
        <v>21</v>
      </c>
      <c r="D63" s="39">
        <v>0</v>
      </c>
      <c r="E63" s="39">
        <v>0</v>
      </c>
    </row>
    <row r="64" spans="2:5" ht="12.95" customHeight="1" x14ac:dyDescent="0.2">
      <c r="B64" s="30" t="s">
        <v>8</v>
      </c>
      <c r="C64" s="30" t="s">
        <v>22</v>
      </c>
      <c r="D64" s="39">
        <v>0</v>
      </c>
      <c r="E64" s="39">
        <v>0</v>
      </c>
    </row>
    <row r="65" spans="2:5" ht="12.95" customHeight="1" x14ac:dyDescent="0.2">
      <c r="B65" s="30" t="s">
        <v>9</v>
      </c>
      <c r="C65" s="30" t="s">
        <v>23</v>
      </c>
      <c r="D65" s="39">
        <v>0</v>
      </c>
      <c r="E65" s="39">
        <v>0</v>
      </c>
    </row>
    <row r="66" spans="2:5" ht="12.95" customHeight="1" x14ac:dyDescent="0.2">
      <c r="B66" s="30" t="s">
        <v>10</v>
      </c>
      <c r="C66" s="30" t="s">
        <v>24</v>
      </c>
      <c r="D66" s="39">
        <v>0</v>
      </c>
      <c r="E66" s="39">
        <v>0</v>
      </c>
    </row>
    <row r="67" spans="2:5" ht="12.95" customHeight="1" x14ac:dyDescent="0.2">
      <c r="B67" s="30" t="s">
        <v>11</v>
      </c>
      <c r="C67" s="30" t="s">
        <v>25</v>
      </c>
      <c r="D67" s="39">
        <v>0</v>
      </c>
      <c r="E67" s="39">
        <v>0</v>
      </c>
    </row>
    <row r="68" spans="2:5" ht="12.95" customHeight="1" x14ac:dyDescent="0.2">
      <c r="B68" s="30" t="s">
        <v>12</v>
      </c>
      <c r="C68" s="30" t="s">
        <v>26</v>
      </c>
      <c r="D68" s="39">
        <v>0</v>
      </c>
      <c r="E68" s="39">
        <v>0</v>
      </c>
    </row>
    <row r="69" spans="2:5" ht="12.95" customHeight="1" x14ac:dyDescent="0.2">
      <c r="B69" s="30" t="s">
        <v>13</v>
      </c>
      <c r="C69" s="30" t="s">
        <v>27</v>
      </c>
      <c r="D69" s="39">
        <v>0</v>
      </c>
      <c r="E69" s="39">
        <v>0</v>
      </c>
    </row>
    <row r="70" spans="2:5" ht="12.95" customHeight="1" x14ac:dyDescent="0.2">
      <c r="B70" s="30" t="s">
        <v>14</v>
      </c>
      <c r="C70" s="30" t="s">
        <v>28</v>
      </c>
      <c r="D70" s="39">
        <v>0</v>
      </c>
      <c r="E70" s="39">
        <v>0</v>
      </c>
    </row>
    <row r="71" spans="2:5" ht="12.95" customHeight="1" x14ac:dyDescent="0.2">
      <c r="B71" s="30" t="s">
        <v>15</v>
      </c>
      <c r="C71" s="30" t="s">
        <v>29</v>
      </c>
      <c r="D71" s="39">
        <v>0</v>
      </c>
      <c r="E71" s="39">
        <v>0</v>
      </c>
    </row>
    <row r="72" spans="2:5" ht="12.95" customHeight="1" x14ac:dyDescent="0.2">
      <c r="B72" s="65" t="s">
        <v>57</v>
      </c>
      <c r="C72" s="30" t="s">
        <v>58</v>
      </c>
      <c r="D72" s="39"/>
      <c r="E72" s="39">
        <v>0</v>
      </c>
    </row>
    <row r="73" spans="2:5" s="27" customFormat="1" ht="12.95" customHeight="1" x14ac:dyDescent="0.2">
      <c r="B73" s="10" t="s">
        <v>30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59</v>
      </c>
      <c r="C74" s="6"/>
      <c r="D74" s="18"/>
      <c r="E74" s="9">
        <f>+E73/1000000</f>
        <v>0</v>
      </c>
    </row>
    <row r="75" spans="2:5" ht="12.95" customHeight="1" x14ac:dyDescent="0.2">
      <c r="B75" s="34"/>
      <c r="D75" s="39"/>
      <c r="E75" s="39"/>
    </row>
    <row r="76" spans="2:5" ht="12.95" customHeight="1" x14ac:dyDescent="0.2">
      <c r="B76" s="34"/>
      <c r="D76" s="39"/>
      <c r="E76" s="39"/>
    </row>
    <row r="77" spans="2:5" ht="12.95" customHeight="1" x14ac:dyDescent="0.2">
      <c r="B77" s="40" t="s">
        <v>80</v>
      </c>
      <c r="C77" s="42"/>
      <c r="D77" s="39"/>
      <c r="E77" s="39"/>
    </row>
    <row r="78" spans="2:5" ht="12.95" customHeight="1" x14ac:dyDescent="0.2">
      <c r="B78" s="41" t="s">
        <v>60</v>
      </c>
      <c r="C78" s="42"/>
      <c r="D78" s="39"/>
      <c r="E78" s="39"/>
    </row>
    <row r="79" spans="2:5" ht="12.95" customHeight="1" x14ac:dyDescent="0.2">
      <c r="B79" s="68"/>
      <c r="C79" s="68"/>
      <c r="D79" s="68"/>
      <c r="E79" s="68"/>
    </row>
    <row r="80" spans="2:5" ht="12.95" customHeight="1" x14ac:dyDescent="0.2">
      <c r="B80" s="33" t="s">
        <v>33</v>
      </c>
      <c r="E80" s="14">
        <f>+E25+E74</f>
        <v>12.527536</v>
      </c>
    </row>
    <row r="81" spans="2:5" ht="12.95" customHeight="1" x14ac:dyDescent="0.2">
      <c r="B81" s="11" t="s">
        <v>34</v>
      </c>
      <c r="C81" s="11"/>
      <c r="D81" s="11"/>
      <c r="E81" s="19">
        <f>+E51</f>
        <v>2.1498149999999998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  <ignoredErrors>
    <ignoredError sqref="A6:B22 B32:B48 B58:B71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1F23E-8A12-4F2B-8D94-9C3059D80F8A}">
  <sheetPr>
    <pageSetUpPr fitToPage="1"/>
  </sheetPr>
  <dimension ref="B2:Q81"/>
  <sheetViews>
    <sheetView showGridLines="0" topLeftCell="A40" zoomScale="85" zoomScaleNormal="85" workbookViewId="0">
      <selection activeCell="H48" sqref="H48"/>
    </sheetView>
  </sheetViews>
  <sheetFormatPr defaultColWidth="9.33203125" defaultRowHeight="12.95" customHeight="1" x14ac:dyDescent="0.2"/>
  <cols>
    <col min="1" max="1" width="2.83203125" style="33" customWidth="1"/>
    <col min="2" max="2" width="10.33203125" style="33" customWidth="1"/>
    <col min="3" max="3" width="10.83203125" style="33" customWidth="1"/>
    <col min="4" max="4" width="13.83203125" style="33" customWidth="1"/>
    <col min="5" max="5" width="14.1640625" style="33" customWidth="1"/>
    <col min="6" max="6" width="10.33203125" style="33" customWidth="1"/>
    <col min="7" max="7" width="11.5" style="33" customWidth="1"/>
    <col min="8" max="9" width="17.83203125" style="33" customWidth="1"/>
    <col min="10" max="16384" width="9.33203125" style="33"/>
  </cols>
  <sheetData>
    <row r="2" spans="2:5" ht="12.95" customHeight="1" x14ac:dyDescent="0.25">
      <c r="B2" s="29" t="s">
        <v>81</v>
      </c>
      <c r="C2" s="28"/>
      <c r="D2" s="42"/>
      <c r="E2" s="42"/>
    </row>
    <row r="3" spans="2:5" ht="12.95" customHeight="1" x14ac:dyDescent="0.2">
      <c r="B3" s="35"/>
      <c r="C3" s="42"/>
      <c r="D3" s="42"/>
      <c r="E3" s="42"/>
    </row>
    <row r="4" spans="2:5" ht="22.5" customHeight="1" x14ac:dyDescent="0.2">
      <c r="B4" s="69" t="s">
        <v>48</v>
      </c>
      <c r="C4" s="69"/>
      <c r="D4" s="69" t="s">
        <v>49</v>
      </c>
      <c r="E4" s="69"/>
    </row>
    <row r="5" spans="2:5" ht="22.5" x14ac:dyDescent="0.2">
      <c r="B5" s="36" t="s">
        <v>0</v>
      </c>
      <c r="C5" s="36" t="s">
        <v>1</v>
      </c>
      <c r="D5" s="36" t="s">
        <v>50</v>
      </c>
      <c r="E5" s="36" t="s">
        <v>55</v>
      </c>
    </row>
    <row r="6" spans="2:5" ht="12.95" customHeight="1" x14ac:dyDescent="0.2">
      <c r="B6" s="30" t="s">
        <v>2</v>
      </c>
      <c r="C6" s="30" t="s">
        <v>16</v>
      </c>
      <c r="D6" s="39">
        <v>797885</v>
      </c>
      <c r="E6" s="39">
        <v>471633</v>
      </c>
    </row>
    <row r="7" spans="2:5" ht="12.95" customHeight="1" x14ac:dyDescent="0.2">
      <c r="B7" s="30" t="s">
        <v>3</v>
      </c>
      <c r="C7" s="30" t="s">
        <v>17</v>
      </c>
      <c r="D7" s="39">
        <v>533120</v>
      </c>
      <c r="E7" s="39">
        <v>322768</v>
      </c>
    </row>
    <row r="8" spans="2:5" ht="12.95" customHeight="1" x14ac:dyDescent="0.2">
      <c r="B8" s="30" t="s">
        <v>4</v>
      </c>
      <c r="C8" s="30" t="s">
        <v>18</v>
      </c>
      <c r="D8" s="39">
        <v>1964450</v>
      </c>
      <c r="E8" s="39">
        <v>78198</v>
      </c>
    </row>
    <row r="9" spans="2:5" ht="12.95" customHeight="1" x14ac:dyDescent="0.2">
      <c r="B9" s="30" t="s">
        <v>5</v>
      </c>
      <c r="C9" s="30" t="s">
        <v>19</v>
      </c>
      <c r="D9" s="39">
        <v>14600</v>
      </c>
      <c r="E9" s="39">
        <v>1375</v>
      </c>
    </row>
    <row r="10" spans="2:5" ht="12.95" customHeight="1" x14ac:dyDescent="0.2">
      <c r="B10" s="30" t="s">
        <v>6</v>
      </c>
      <c r="C10" s="30" t="s">
        <v>20</v>
      </c>
      <c r="D10" s="39">
        <v>184945700</v>
      </c>
      <c r="E10" s="39">
        <v>473513</v>
      </c>
    </row>
    <row r="11" spans="2:5" ht="12.95" customHeight="1" x14ac:dyDescent="0.2">
      <c r="B11" s="30" t="s">
        <v>7</v>
      </c>
      <c r="C11" s="30" t="s">
        <v>21</v>
      </c>
      <c r="D11" s="39">
        <v>1262000</v>
      </c>
      <c r="E11" s="39">
        <v>6459</v>
      </c>
    </row>
    <row r="12" spans="2:5" ht="12.95" customHeight="1" x14ac:dyDescent="0.2">
      <c r="B12" s="30" t="s">
        <v>8</v>
      </c>
      <c r="C12" s="30" t="s">
        <v>22</v>
      </c>
      <c r="D12" s="39">
        <v>18000</v>
      </c>
      <c r="E12" s="39">
        <v>1118</v>
      </c>
    </row>
    <row r="13" spans="2:5" ht="12.95" customHeight="1" x14ac:dyDescent="0.2">
      <c r="B13" s="30" t="s">
        <v>35</v>
      </c>
      <c r="C13" s="30" t="s">
        <v>36</v>
      </c>
      <c r="D13" s="39">
        <v>37000</v>
      </c>
      <c r="E13" s="39">
        <v>270</v>
      </c>
    </row>
    <row r="14" spans="2:5" ht="12.95" customHeight="1" x14ac:dyDescent="0.2">
      <c r="B14" s="30" t="s">
        <v>9</v>
      </c>
      <c r="C14" s="30" t="s">
        <v>23</v>
      </c>
      <c r="D14" s="39">
        <v>35250</v>
      </c>
      <c r="E14" s="39">
        <v>2216</v>
      </c>
    </row>
    <row r="15" spans="2:5" ht="12.95" customHeight="1" x14ac:dyDescent="0.2">
      <c r="B15" s="30" t="s">
        <v>10</v>
      </c>
      <c r="C15" s="30" t="s">
        <v>24</v>
      </c>
      <c r="D15" s="39">
        <v>2462010</v>
      </c>
      <c r="E15" s="39">
        <v>2609103</v>
      </c>
    </row>
    <row r="16" spans="2:5" ht="12.95" customHeight="1" x14ac:dyDescent="0.2">
      <c r="B16" s="30" t="s">
        <v>11</v>
      </c>
      <c r="C16" s="30" t="s">
        <v>25</v>
      </c>
      <c r="D16" s="39">
        <v>535690</v>
      </c>
      <c r="E16" s="39">
        <v>597473</v>
      </c>
    </row>
    <row r="17" spans="2:17" ht="12.95" customHeight="1" x14ac:dyDescent="0.2">
      <c r="B17" s="30" t="s">
        <v>12</v>
      </c>
      <c r="C17" s="30" t="s">
        <v>26</v>
      </c>
      <c r="D17" s="39">
        <v>7425091</v>
      </c>
      <c r="E17" s="39">
        <v>6086314</v>
      </c>
    </row>
    <row r="18" spans="2:17" ht="12.95" customHeight="1" x14ac:dyDescent="0.2">
      <c r="B18" s="30" t="s">
        <v>13</v>
      </c>
      <c r="C18" s="30" t="s">
        <v>27</v>
      </c>
      <c r="D18" s="39">
        <v>2429720</v>
      </c>
      <c r="E18" s="39">
        <v>18167</v>
      </c>
    </row>
    <row r="19" spans="2:17" ht="12.95" customHeight="1" x14ac:dyDescent="0.2">
      <c r="B19" s="30" t="s">
        <v>37</v>
      </c>
      <c r="C19" s="30" t="s">
        <v>38</v>
      </c>
      <c r="D19" s="39">
        <v>8210</v>
      </c>
      <c r="E19" s="39">
        <v>1199</v>
      </c>
    </row>
    <row r="20" spans="2:17" ht="12.95" customHeight="1" x14ac:dyDescent="0.2">
      <c r="B20" s="30" t="s">
        <v>39</v>
      </c>
      <c r="C20" s="30" t="s">
        <v>40</v>
      </c>
      <c r="D20" s="39">
        <v>0</v>
      </c>
      <c r="E20" s="39">
        <v>0</v>
      </c>
    </row>
    <row r="21" spans="2:17" ht="12.95" customHeight="1" x14ac:dyDescent="0.2">
      <c r="B21" s="30" t="s">
        <v>14</v>
      </c>
      <c r="C21" s="30" t="s">
        <v>28</v>
      </c>
      <c r="D21" s="39">
        <v>1690503</v>
      </c>
      <c r="E21" s="39">
        <v>854200</v>
      </c>
      <c r="H21" s="14"/>
    </row>
    <row r="22" spans="2:17" ht="12.95" customHeight="1" x14ac:dyDescent="0.2">
      <c r="B22" s="30" t="s">
        <v>15</v>
      </c>
      <c r="C22" s="30" t="s">
        <v>29</v>
      </c>
      <c r="D22" s="39">
        <v>348640</v>
      </c>
      <c r="E22" s="39">
        <v>79583</v>
      </c>
      <c r="H22" s="14"/>
    </row>
    <row r="23" spans="2:17" ht="12.95" customHeight="1" x14ac:dyDescent="0.2">
      <c r="B23" s="65" t="s">
        <v>57</v>
      </c>
      <c r="C23" s="30" t="s">
        <v>58</v>
      </c>
      <c r="D23" s="39"/>
      <c r="E23" s="39">
        <v>4799</v>
      </c>
      <c r="H23" s="14"/>
      <c r="I23" s="14"/>
    </row>
    <row r="24" spans="2:17" s="27" customFormat="1" ht="12.95" customHeight="1" x14ac:dyDescent="0.2">
      <c r="B24" s="15" t="s">
        <v>30</v>
      </c>
      <c r="C24" s="10"/>
      <c r="D24" s="10"/>
      <c r="E24" s="16">
        <f>SUM(E6:E23)</f>
        <v>11608388</v>
      </c>
      <c r="H24" s="21"/>
      <c r="I24" s="21"/>
    </row>
    <row r="25" spans="2:17" ht="12.95" customHeight="1" x14ac:dyDescent="0.2">
      <c r="B25" s="17" t="s">
        <v>59</v>
      </c>
      <c r="C25" s="6"/>
      <c r="D25" s="18"/>
      <c r="E25" s="9">
        <f>+E24/1000000</f>
        <v>11.608388</v>
      </c>
      <c r="I25" s="14"/>
    </row>
    <row r="26" spans="2:17" ht="12.95" customHeight="1" x14ac:dyDescent="0.2">
      <c r="B26" s="34"/>
      <c r="D26" s="31"/>
      <c r="E26" s="31"/>
    </row>
    <row r="27" spans="2:17" ht="12.95" customHeight="1" x14ac:dyDescent="0.2">
      <c r="B27" s="34"/>
      <c r="D27" s="31"/>
      <c r="E27" s="31"/>
    </row>
    <row r="28" spans="2:17" ht="12.95" customHeight="1" x14ac:dyDescent="0.2">
      <c r="B28" s="40" t="s">
        <v>82</v>
      </c>
      <c r="C28" s="42"/>
      <c r="D28" s="42"/>
      <c r="E28" s="42"/>
    </row>
    <row r="29" spans="2:17" ht="12.95" customHeight="1" x14ac:dyDescent="0.2">
      <c r="B29" s="32"/>
      <c r="C29" s="42"/>
      <c r="D29" s="42"/>
      <c r="E29" s="42"/>
      <c r="Q29" s="22"/>
    </row>
    <row r="30" spans="2:17" ht="22.5" customHeight="1" x14ac:dyDescent="0.2">
      <c r="B30" s="69" t="s">
        <v>48</v>
      </c>
      <c r="C30" s="69"/>
      <c r="D30" s="69" t="s">
        <v>51</v>
      </c>
      <c r="E30" s="69"/>
      <c r="Q30" s="22"/>
    </row>
    <row r="31" spans="2:17" ht="22.5" x14ac:dyDescent="0.2">
      <c r="B31" s="36" t="s">
        <v>0</v>
      </c>
      <c r="C31" s="36" t="s">
        <v>1</v>
      </c>
      <c r="D31" s="36" t="s">
        <v>50</v>
      </c>
      <c r="E31" s="36" t="s">
        <v>55</v>
      </c>
      <c r="Q31" s="22"/>
    </row>
    <row r="32" spans="2:17" ht="12.95" customHeight="1" x14ac:dyDescent="0.2">
      <c r="B32" s="30" t="s">
        <v>2</v>
      </c>
      <c r="C32" s="30" t="s">
        <v>16</v>
      </c>
      <c r="D32" s="39">
        <v>31860</v>
      </c>
      <c r="E32" s="39">
        <v>18755</v>
      </c>
      <c r="Q32" s="22"/>
    </row>
    <row r="33" spans="2:17" ht="12.95" customHeight="1" x14ac:dyDescent="0.2">
      <c r="B33" s="30">
        <v>124</v>
      </c>
      <c r="C33" s="30" t="s">
        <v>17</v>
      </c>
      <c r="D33" s="39">
        <v>23830</v>
      </c>
      <c r="E33" s="39">
        <v>14890</v>
      </c>
      <c r="Q33" s="22"/>
    </row>
    <row r="34" spans="2:17" ht="12.95" customHeight="1" x14ac:dyDescent="0.2">
      <c r="B34" s="30" t="s">
        <v>4</v>
      </c>
      <c r="C34" s="30" t="s">
        <v>18</v>
      </c>
      <c r="D34" s="39">
        <v>451100</v>
      </c>
      <c r="E34" s="39">
        <v>19532</v>
      </c>
    </row>
    <row r="35" spans="2:17" ht="12.95" customHeight="1" x14ac:dyDescent="0.2">
      <c r="B35" s="30" t="s">
        <v>5</v>
      </c>
      <c r="C35" s="30" t="s">
        <v>19</v>
      </c>
      <c r="D35" s="39">
        <v>4850</v>
      </c>
      <c r="E35" s="39">
        <v>675</v>
      </c>
    </row>
    <row r="36" spans="2:17" ht="12.95" customHeight="1" x14ac:dyDescent="0.2">
      <c r="B36" s="30" t="s">
        <v>6</v>
      </c>
      <c r="C36" s="30" t="s">
        <v>20</v>
      </c>
      <c r="D36" s="39">
        <v>160425600</v>
      </c>
      <c r="E36" s="39">
        <v>421658</v>
      </c>
    </row>
    <row r="37" spans="2:17" ht="12.95" customHeight="1" x14ac:dyDescent="0.2">
      <c r="B37" s="30" t="s">
        <v>7</v>
      </c>
      <c r="C37" s="30" t="s">
        <v>21</v>
      </c>
      <c r="D37" s="39">
        <v>1099000</v>
      </c>
      <c r="E37" s="39">
        <v>6179</v>
      </c>
    </row>
    <row r="38" spans="2:17" ht="12.95" customHeight="1" x14ac:dyDescent="0.2">
      <c r="B38" s="30" t="s">
        <v>8</v>
      </c>
      <c r="C38" s="30" t="s">
        <v>22</v>
      </c>
      <c r="D38" s="39">
        <v>550</v>
      </c>
      <c r="E38" s="39">
        <v>50</v>
      </c>
    </row>
    <row r="39" spans="2:17" ht="12.95" customHeight="1" x14ac:dyDescent="0.2">
      <c r="B39" s="30" t="s">
        <v>35</v>
      </c>
      <c r="C39" s="30" t="s">
        <v>36</v>
      </c>
      <c r="D39" s="39">
        <v>1500</v>
      </c>
      <c r="E39" s="39">
        <v>20</v>
      </c>
    </row>
    <row r="40" spans="2:17" ht="12.95" customHeight="1" x14ac:dyDescent="0.2">
      <c r="B40" s="30" t="s">
        <v>9</v>
      </c>
      <c r="C40" s="30" t="s">
        <v>23</v>
      </c>
      <c r="D40" s="39">
        <v>5410</v>
      </c>
      <c r="E40" s="39">
        <v>530</v>
      </c>
    </row>
    <row r="41" spans="2:17" ht="12.95" customHeight="1" x14ac:dyDescent="0.2">
      <c r="B41" s="30" t="s">
        <v>10</v>
      </c>
      <c r="C41" s="30" t="s">
        <v>24</v>
      </c>
      <c r="D41" s="39">
        <v>303750</v>
      </c>
      <c r="E41" s="39">
        <v>335407</v>
      </c>
    </row>
    <row r="42" spans="2:17" ht="12.95" customHeight="1" x14ac:dyDescent="0.2">
      <c r="B42" s="30" t="s">
        <v>11</v>
      </c>
      <c r="C42" s="30" t="s">
        <v>25</v>
      </c>
      <c r="D42" s="39">
        <v>151305</v>
      </c>
      <c r="E42" s="39">
        <v>177937</v>
      </c>
    </row>
    <row r="43" spans="2:17" ht="12.95" customHeight="1" x14ac:dyDescent="0.2">
      <c r="B43" s="30" t="s">
        <v>12</v>
      </c>
      <c r="C43" s="30" t="s">
        <v>26</v>
      </c>
      <c r="D43" s="39">
        <v>572046</v>
      </c>
      <c r="E43" s="39">
        <v>496945</v>
      </c>
    </row>
    <row r="44" spans="2:17" ht="12.95" customHeight="1" x14ac:dyDescent="0.2">
      <c r="B44" s="30" t="s">
        <v>13</v>
      </c>
      <c r="C44" s="30" t="s">
        <v>27</v>
      </c>
      <c r="D44" s="39">
        <v>1745620</v>
      </c>
      <c r="E44" s="39">
        <v>16088</v>
      </c>
    </row>
    <row r="45" spans="2:17" ht="12.95" customHeight="1" x14ac:dyDescent="0.2">
      <c r="B45" s="30" t="s">
        <v>37</v>
      </c>
      <c r="C45" s="30" t="s">
        <v>38</v>
      </c>
      <c r="D45" s="39">
        <v>1152</v>
      </c>
      <c r="E45" s="39">
        <v>236</v>
      </c>
    </row>
    <row r="46" spans="2:17" ht="12.95" customHeight="1" x14ac:dyDescent="0.2">
      <c r="B46" s="20" t="s">
        <v>39</v>
      </c>
      <c r="C46" s="20" t="s">
        <v>40</v>
      </c>
      <c r="D46" s="39">
        <v>0</v>
      </c>
      <c r="E46" s="39">
        <v>0</v>
      </c>
    </row>
    <row r="47" spans="2:17" ht="12.95" customHeight="1" x14ac:dyDescent="0.2">
      <c r="B47" s="30" t="s">
        <v>14</v>
      </c>
      <c r="C47" s="30" t="s">
        <v>28</v>
      </c>
      <c r="D47" s="39">
        <v>1551508</v>
      </c>
      <c r="E47" s="39">
        <v>808607</v>
      </c>
    </row>
    <row r="48" spans="2:17" ht="12.95" customHeight="1" x14ac:dyDescent="0.2">
      <c r="B48" s="30" t="s">
        <v>15</v>
      </c>
      <c r="C48" s="30" t="s">
        <v>29</v>
      </c>
      <c r="D48" s="39">
        <v>71835</v>
      </c>
      <c r="E48" s="39">
        <v>16520</v>
      </c>
    </row>
    <row r="49" spans="2:5" ht="12.95" customHeight="1" x14ac:dyDescent="0.2">
      <c r="B49" s="65" t="s">
        <v>57</v>
      </c>
      <c r="C49" s="30" t="s">
        <v>58</v>
      </c>
      <c r="D49" s="39"/>
      <c r="E49" s="39">
        <v>3632</v>
      </c>
    </row>
    <row r="50" spans="2:5" s="27" customFormat="1" ht="12.95" customHeight="1" x14ac:dyDescent="0.2">
      <c r="B50" s="10" t="s">
        <v>30</v>
      </c>
      <c r="C50" s="10"/>
      <c r="D50" s="16"/>
      <c r="E50" s="16">
        <f>SUM(E32:E49)</f>
        <v>2337661</v>
      </c>
    </row>
    <row r="51" spans="2:5" ht="12.95" customHeight="1" x14ac:dyDescent="0.2">
      <c r="B51" s="17" t="s">
        <v>59</v>
      </c>
      <c r="C51" s="6"/>
      <c r="D51" s="18"/>
      <c r="E51" s="9">
        <f>+E50/1000000</f>
        <v>2.3376610000000002</v>
      </c>
    </row>
    <row r="52" spans="2:5" ht="12.95" customHeight="1" x14ac:dyDescent="0.2">
      <c r="B52" s="34"/>
      <c r="D52" s="31"/>
      <c r="E52" s="31"/>
    </row>
    <row r="53" spans="2:5" ht="12.95" customHeight="1" x14ac:dyDescent="0.2">
      <c r="B53" s="34"/>
      <c r="D53" s="31"/>
      <c r="E53" s="31"/>
    </row>
    <row r="54" spans="2:5" ht="12.95" customHeight="1" x14ac:dyDescent="0.2">
      <c r="B54" s="37" t="s">
        <v>83</v>
      </c>
      <c r="C54" s="42"/>
      <c r="D54" s="42"/>
      <c r="E54" s="42"/>
    </row>
    <row r="55" spans="2:5" ht="12.95" customHeight="1" x14ac:dyDescent="0.2">
      <c r="B55" s="35"/>
      <c r="C55" s="42"/>
      <c r="D55" s="42"/>
      <c r="E55" s="42"/>
    </row>
    <row r="56" spans="2:5" ht="22.5" customHeight="1" x14ac:dyDescent="0.2">
      <c r="B56" s="69" t="s">
        <v>48</v>
      </c>
      <c r="C56" s="69"/>
      <c r="D56" s="69" t="s">
        <v>49</v>
      </c>
      <c r="E56" s="69"/>
    </row>
    <row r="57" spans="2:5" ht="22.5" x14ac:dyDescent="0.2">
      <c r="B57" s="36" t="s">
        <v>0</v>
      </c>
      <c r="C57" s="36" t="s">
        <v>1</v>
      </c>
      <c r="D57" s="36" t="s">
        <v>50</v>
      </c>
      <c r="E57" s="36" t="s">
        <v>55</v>
      </c>
    </row>
    <row r="58" spans="2:5" ht="12.95" customHeight="1" x14ac:dyDescent="0.2">
      <c r="B58" s="30" t="s">
        <v>2</v>
      </c>
      <c r="C58" s="30" t="s">
        <v>16</v>
      </c>
      <c r="D58" s="39">
        <v>0</v>
      </c>
      <c r="E58" s="39">
        <v>0</v>
      </c>
    </row>
    <row r="59" spans="2:5" ht="12.95" customHeight="1" x14ac:dyDescent="0.2">
      <c r="B59" s="30">
        <v>124</v>
      </c>
      <c r="C59" s="30" t="s">
        <v>17</v>
      </c>
      <c r="D59" s="39">
        <v>0</v>
      </c>
      <c r="E59" s="39">
        <v>0</v>
      </c>
    </row>
    <row r="60" spans="2:5" ht="12.95" customHeight="1" x14ac:dyDescent="0.2">
      <c r="B60" s="30" t="s">
        <v>4</v>
      </c>
      <c r="C60" s="30" t="s">
        <v>18</v>
      </c>
      <c r="D60" s="39">
        <v>0</v>
      </c>
      <c r="E60" s="39">
        <v>0</v>
      </c>
    </row>
    <row r="61" spans="2:5" ht="12.95" customHeight="1" x14ac:dyDescent="0.2">
      <c r="B61" s="30" t="s">
        <v>5</v>
      </c>
      <c r="C61" s="30" t="s">
        <v>19</v>
      </c>
      <c r="D61" s="39">
        <v>0</v>
      </c>
      <c r="E61" s="39">
        <v>0</v>
      </c>
    </row>
    <row r="62" spans="2:5" ht="12.95" customHeight="1" x14ac:dyDescent="0.2">
      <c r="B62" s="30" t="s">
        <v>6</v>
      </c>
      <c r="C62" s="30" t="s">
        <v>20</v>
      </c>
      <c r="D62" s="39">
        <v>0</v>
      </c>
      <c r="E62" s="39">
        <v>0</v>
      </c>
    </row>
    <row r="63" spans="2:5" ht="12.95" customHeight="1" x14ac:dyDescent="0.2">
      <c r="B63" s="30" t="s">
        <v>7</v>
      </c>
      <c r="C63" s="30" t="s">
        <v>21</v>
      </c>
      <c r="D63" s="39">
        <v>0</v>
      </c>
      <c r="E63" s="39">
        <v>0</v>
      </c>
    </row>
    <row r="64" spans="2:5" ht="12.95" customHeight="1" x14ac:dyDescent="0.2">
      <c r="B64" s="30" t="s">
        <v>8</v>
      </c>
      <c r="C64" s="30" t="s">
        <v>22</v>
      </c>
      <c r="D64" s="39">
        <v>0</v>
      </c>
      <c r="E64" s="39">
        <v>0</v>
      </c>
    </row>
    <row r="65" spans="2:5" ht="12.95" customHeight="1" x14ac:dyDescent="0.2">
      <c r="B65" s="30" t="s">
        <v>9</v>
      </c>
      <c r="C65" s="30" t="s">
        <v>23</v>
      </c>
      <c r="D65" s="39">
        <v>0</v>
      </c>
      <c r="E65" s="39">
        <v>0</v>
      </c>
    </row>
    <row r="66" spans="2:5" ht="12.95" customHeight="1" x14ac:dyDescent="0.2">
      <c r="B66" s="30" t="s">
        <v>10</v>
      </c>
      <c r="C66" s="30" t="s">
        <v>24</v>
      </c>
      <c r="D66" s="39">
        <v>0</v>
      </c>
      <c r="E66" s="39">
        <v>0</v>
      </c>
    </row>
    <row r="67" spans="2:5" ht="12.95" customHeight="1" x14ac:dyDescent="0.2">
      <c r="B67" s="30" t="s">
        <v>11</v>
      </c>
      <c r="C67" s="30" t="s">
        <v>25</v>
      </c>
      <c r="D67" s="39">
        <v>0</v>
      </c>
      <c r="E67" s="39">
        <v>0</v>
      </c>
    </row>
    <row r="68" spans="2:5" ht="12.95" customHeight="1" x14ac:dyDescent="0.2">
      <c r="B68" s="30" t="s">
        <v>12</v>
      </c>
      <c r="C68" s="30" t="s">
        <v>26</v>
      </c>
      <c r="D68" s="39">
        <v>0</v>
      </c>
      <c r="E68" s="39">
        <v>0</v>
      </c>
    </row>
    <row r="69" spans="2:5" ht="12.95" customHeight="1" x14ac:dyDescent="0.2">
      <c r="B69" s="30" t="s">
        <v>13</v>
      </c>
      <c r="C69" s="30" t="s">
        <v>27</v>
      </c>
      <c r="D69" s="39">
        <v>0</v>
      </c>
      <c r="E69" s="39">
        <v>0</v>
      </c>
    </row>
    <row r="70" spans="2:5" ht="12.95" customHeight="1" x14ac:dyDescent="0.2">
      <c r="B70" s="30" t="s">
        <v>14</v>
      </c>
      <c r="C70" s="30" t="s">
        <v>28</v>
      </c>
      <c r="D70" s="39">
        <v>0</v>
      </c>
      <c r="E70" s="39">
        <v>0</v>
      </c>
    </row>
    <row r="71" spans="2:5" ht="12.95" customHeight="1" x14ac:dyDescent="0.2">
      <c r="B71" s="30" t="s">
        <v>15</v>
      </c>
      <c r="C71" s="30" t="s">
        <v>29</v>
      </c>
      <c r="D71" s="39">
        <v>0</v>
      </c>
      <c r="E71" s="39">
        <v>0</v>
      </c>
    </row>
    <row r="72" spans="2:5" ht="12.95" customHeight="1" x14ac:dyDescent="0.2">
      <c r="B72" s="65" t="s">
        <v>57</v>
      </c>
      <c r="C72" s="30" t="s">
        <v>58</v>
      </c>
      <c r="D72" s="39"/>
      <c r="E72" s="39">
        <v>0</v>
      </c>
    </row>
    <row r="73" spans="2:5" s="27" customFormat="1" ht="12.95" customHeight="1" x14ac:dyDescent="0.2">
      <c r="B73" s="10" t="s">
        <v>30</v>
      </c>
      <c r="C73" s="10"/>
      <c r="D73" s="16"/>
      <c r="E73" s="16">
        <f>SUM(E58:E72)</f>
        <v>0</v>
      </c>
    </row>
    <row r="74" spans="2:5" ht="12.95" customHeight="1" x14ac:dyDescent="0.2">
      <c r="B74" s="17" t="s">
        <v>59</v>
      </c>
      <c r="C74" s="6"/>
      <c r="D74" s="18"/>
      <c r="E74" s="9">
        <f>+E73/1000000</f>
        <v>0</v>
      </c>
    </row>
    <row r="75" spans="2:5" ht="12.95" customHeight="1" x14ac:dyDescent="0.2">
      <c r="B75" s="34"/>
      <c r="D75" s="39"/>
      <c r="E75" s="39"/>
    </row>
    <row r="76" spans="2:5" ht="12.95" customHeight="1" x14ac:dyDescent="0.2">
      <c r="B76" s="34"/>
      <c r="D76" s="39"/>
      <c r="E76" s="39"/>
    </row>
    <row r="77" spans="2:5" ht="12.95" customHeight="1" x14ac:dyDescent="0.2">
      <c r="B77" s="40" t="s">
        <v>84</v>
      </c>
      <c r="C77" s="42"/>
      <c r="D77" s="39"/>
      <c r="E77" s="39"/>
    </row>
    <row r="78" spans="2:5" ht="12.95" customHeight="1" x14ac:dyDescent="0.2">
      <c r="B78" s="41" t="s">
        <v>60</v>
      </c>
      <c r="C78" s="42"/>
      <c r="D78" s="39"/>
      <c r="E78" s="39"/>
    </row>
    <row r="79" spans="2:5" ht="12.95" customHeight="1" x14ac:dyDescent="0.2">
      <c r="B79" s="68"/>
      <c r="C79" s="68"/>
      <c r="D79" s="68"/>
      <c r="E79" s="68"/>
    </row>
    <row r="80" spans="2:5" ht="12.95" customHeight="1" x14ac:dyDescent="0.2">
      <c r="B80" s="33" t="s">
        <v>33</v>
      </c>
      <c r="E80" s="14">
        <f>+E25+E74</f>
        <v>11.608388</v>
      </c>
    </row>
    <row r="81" spans="2:5" ht="12.95" customHeight="1" x14ac:dyDescent="0.2">
      <c r="B81" s="11" t="s">
        <v>34</v>
      </c>
      <c r="C81" s="11"/>
      <c r="D81" s="11"/>
      <c r="E81" s="19">
        <f>+E51</f>
        <v>2.3376610000000002</v>
      </c>
    </row>
  </sheetData>
  <mergeCells count="7">
    <mergeCell ref="B79:E79"/>
    <mergeCell ref="B4:C4"/>
    <mergeCell ref="D4:E4"/>
    <mergeCell ref="B30:C30"/>
    <mergeCell ref="D30:E30"/>
    <mergeCell ref="B56:C56"/>
    <mergeCell ref="D56:E56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  <ignoredErrors>
    <ignoredError sqref="A6:B22 B32:B48 B58:B71" numberStoredAsText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59C5-EE73-40F6-96C2-1EBBA722D0A1}">
  <sheetPr>
    <pageSetUpPr fitToPage="1"/>
  </sheetPr>
  <dimension ref="B2:Q79"/>
  <sheetViews>
    <sheetView showGridLines="0" topLeftCell="A30" zoomScale="85" zoomScaleNormal="85" workbookViewId="0">
      <selection activeCell="H25" sqref="H25"/>
    </sheetView>
  </sheetViews>
  <sheetFormatPr defaultColWidth="9.33203125" defaultRowHeight="12.95" customHeight="1" x14ac:dyDescent="0.2"/>
  <cols>
    <col min="1" max="1" width="2.83203125" style="33" customWidth="1"/>
    <col min="2" max="2" width="10.33203125" style="33" customWidth="1"/>
    <col min="3" max="3" width="10.83203125" style="33" customWidth="1"/>
    <col min="4" max="4" width="13.83203125" style="33" customWidth="1"/>
    <col min="5" max="5" width="14.1640625" style="33" customWidth="1"/>
    <col min="6" max="6" width="10.33203125" style="33" customWidth="1"/>
    <col min="7" max="7" width="11.5" style="33" customWidth="1"/>
    <col min="8" max="9" width="17.83203125" style="33" customWidth="1"/>
    <col min="10" max="16384" width="9.33203125" style="33"/>
  </cols>
  <sheetData>
    <row r="2" spans="2:5" ht="12.95" customHeight="1" x14ac:dyDescent="0.25">
      <c r="B2" s="29" t="s">
        <v>85</v>
      </c>
      <c r="C2" s="28"/>
      <c r="D2" s="42"/>
      <c r="E2" s="42"/>
    </row>
    <row r="3" spans="2:5" ht="12.95" customHeight="1" x14ac:dyDescent="0.2">
      <c r="B3" s="35"/>
      <c r="C3" s="42"/>
      <c r="D3" s="42"/>
      <c r="E3" s="42"/>
    </row>
    <row r="4" spans="2:5" ht="22.5" customHeight="1" x14ac:dyDescent="0.2">
      <c r="B4" s="69" t="s">
        <v>48</v>
      </c>
      <c r="C4" s="69"/>
      <c r="D4" s="69" t="s">
        <v>49</v>
      </c>
      <c r="E4" s="69"/>
    </row>
    <row r="5" spans="2:5" ht="22.5" x14ac:dyDescent="0.2">
      <c r="B5" s="36" t="s">
        <v>0</v>
      </c>
      <c r="C5" s="36" t="s">
        <v>1</v>
      </c>
      <c r="D5" s="36" t="s">
        <v>50</v>
      </c>
      <c r="E5" s="36" t="s">
        <v>55</v>
      </c>
    </row>
    <row r="6" spans="2:5" ht="12.95" customHeight="1" x14ac:dyDescent="0.2">
      <c r="B6" s="30" t="s">
        <v>2</v>
      </c>
      <c r="C6" s="30" t="s">
        <v>16</v>
      </c>
      <c r="D6" s="39">
        <v>1001400</v>
      </c>
      <c r="E6" s="39">
        <v>597089</v>
      </c>
    </row>
    <row r="7" spans="2:5" ht="12.95" customHeight="1" x14ac:dyDescent="0.2">
      <c r="B7" s="30" t="s">
        <v>3</v>
      </c>
      <c r="C7" s="30" t="s">
        <v>17</v>
      </c>
      <c r="D7" s="39">
        <v>708565</v>
      </c>
      <c r="E7" s="39">
        <v>430420</v>
      </c>
    </row>
    <row r="8" spans="2:5" ht="12.95" customHeight="1" x14ac:dyDescent="0.2">
      <c r="B8" s="30" t="s">
        <v>4</v>
      </c>
      <c r="C8" s="30" t="s">
        <v>18</v>
      </c>
      <c r="D8" s="39">
        <v>986310</v>
      </c>
      <c r="E8" s="39">
        <v>38303</v>
      </c>
    </row>
    <row r="9" spans="2:5" ht="12.95" customHeight="1" x14ac:dyDescent="0.2">
      <c r="B9" s="30" t="s">
        <v>5</v>
      </c>
      <c r="C9" s="30" t="s">
        <v>19</v>
      </c>
      <c r="D9" s="39">
        <v>41050</v>
      </c>
      <c r="E9" s="39">
        <v>3811</v>
      </c>
    </row>
    <row r="10" spans="2:5" ht="12.95" customHeight="1" x14ac:dyDescent="0.2">
      <c r="B10" s="30" t="s">
        <v>6</v>
      </c>
      <c r="C10" s="30" t="s">
        <v>20</v>
      </c>
      <c r="D10" s="39">
        <v>206441400</v>
      </c>
      <c r="E10" s="39">
        <v>544403</v>
      </c>
    </row>
    <row r="11" spans="2:5" ht="12.95" customHeight="1" x14ac:dyDescent="0.2">
      <c r="B11" s="30" t="s">
        <v>7</v>
      </c>
      <c r="C11" s="30" t="s">
        <v>21</v>
      </c>
      <c r="D11" s="39">
        <v>2585000</v>
      </c>
      <c r="E11" s="39">
        <v>13033</v>
      </c>
    </row>
    <row r="12" spans="2:5" ht="12.95" customHeight="1" x14ac:dyDescent="0.2">
      <c r="B12" s="30" t="s">
        <v>8</v>
      </c>
      <c r="C12" s="30" t="s">
        <v>22</v>
      </c>
      <c r="D12" s="39">
        <v>13850</v>
      </c>
      <c r="E12" s="39">
        <v>841</v>
      </c>
    </row>
    <row r="13" spans="2:5" ht="12.95" customHeight="1" x14ac:dyDescent="0.2">
      <c r="B13" s="30" t="s">
        <v>35</v>
      </c>
      <c r="C13" s="30" t="s">
        <v>36</v>
      </c>
      <c r="D13" s="39">
        <v>21000</v>
      </c>
      <c r="E13" s="39">
        <v>153</v>
      </c>
    </row>
    <row r="14" spans="2:5" ht="12.95" customHeight="1" x14ac:dyDescent="0.2">
      <c r="B14" s="30" t="s">
        <v>9</v>
      </c>
      <c r="C14" s="30" t="s">
        <v>23</v>
      </c>
      <c r="D14" s="39">
        <v>15710</v>
      </c>
      <c r="E14" s="39">
        <v>999</v>
      </c>
    </row>
    <row r="15" spans="2:5" ht="12.95" customHeight="1" x14ac:dyDescent="0.2">
      <c r="B15" s="30" t="s">
        <v>10</v>
      </c>
      <c r="C15" s="30" t="s">
        <v>24</v>
      </c>
      <c r="D15" s="39">
        <v>2050650</v>
      </c>
      <c r="E15" s="39">
        <v>2185858</v>
      </c>
    </row>
    <row r="16" spans="2:5" ht="12.95" customHeight="1" x14ac:dyDescent="0.2">
      <c r="B16" s="30" t="s">
        <v>11</v>
      </c>
      <c r="C16" s="30" t="s">
        <v>25</v>
      </c>
      <c r="D16" s="39">
        <v>557660</v>
      </c>
      <c r="E16" s="39">
        <v>622784</v>
      </c>
    </row>
    <row r="17" spans="2:17" ht="12.95" customHeight="1" x14ac:dyDescent="0.2">
      <c r="B17" s="30" t="s">
        <v>12</v>
      </c>
      <c r="C17" s="30" t="s">
        <v>26</v>
      </c>
      <c r="D17" s="39">
        <v>9285111</v>
      </c>
      <c r="E17" s="39">
        <v>7745408</v>
      </c>
    </row>
    <row r="18" spans="2:17" ht="12.95" customHeight="1" x14ac:dyDescent="0.2">
      <c r="B18" s="30" t="s">
        <v>13</v>
      </c>
      <c r="C18" s="30" t="s">
        <v>27</v>
      </c>
      <c r="D18" s="39">
        <v>1700850</v>
      </c>
      <c r="E18" s="39">
        <v>12908</v>
      </c>
    </row>
    <row r="19" spans="2:17" ht="12.95" customHeight="1" x14ac:dyDescent="0.2">
      <c r="B19" s="30" t="s">
        <v>37</v>
      </c>
      <c r="C19" s="30" t="s">
        <v>38</v>
      </c>
      <c r="D19" s="39">
        <v>2502</v>
      </c>
      <c r="E19" s="39">
        <v>365</v>
      </c>
    </row>
    <row r="20" spans="2:17" ht="12.95" customHeight="1" x14ac:dyDescent="0.2">
      <c r="B20" s="30" t="s">
        <v>14</v>
      </c>
      <c r="C20" s="30" t="s">
        <v>28</v>
      </c>
      <c r="D20" s="39">
        <v>1528340</v>
      </c>
      <c r="E20" s="39">
        <v>768391</v>
      </c>
      <c r="H20" s="14"/>
    </row>
    <row r="21" spans="2:17" ht="12.95" customHeight="1" x14ac:dyDescent="0.2">
      <c r="B21" s="30" t="s">
        <v>15</v>
      </c>
      <c r="C21" s="30" t="s">
        <v>29</v>
      </c>
      <c r="D21" s="39">
        <v>183760</v>
      </c>
      <c r="E21" s="39">
        <v>40959</v>
      </c>
      <c r="H21" s="14"/>
    </row>
    <row r="22" spans="2:17" ht="12.95" customHeight="1" x14ac:dyDescent="0.2">
      <c r="B22" s="65" t="s">
        <v>57</v>
      </c>
      <c r="C22" s="30" t="s">
        <v>58</v>
      </c>
      <c r="D22" s="39"/>
      <c r="E22" s="39">
        <v>10425</v>
      </c>
      <c r="H22" s="14"/>
      <c r="I22" s="14"/>
    </row>
    <row r="23" spans="2:17" s="27" customFormat="1" ht="12.95" customHeight="1" x14ac:dyDescent="0.2">
      <c r="B23" s="15" t="s">
        <v>30</v>
      </c>
      <c r="C23" s="10"/>
      <c r="D23" s="10"/>
      <c r="E23" s="16">
        <f>SUM(E6:E22)</f>
        <v>13016150</v>
      </c>
      <c r="H23" s="21"/>
      <c r="I23" s="21"/>
    </row>
    <row r="24" spans="2:17" ht="12.95" customHeight="1" x14ac:dyDescent="0.2">
      <c r="B24" s="17" t="s">
        <v>59</v>
      </c>
      <c r="C24" s="6"/>
      <c r="D24" s="18"/>
      <c r="E24" s="9">
        <f>+E23/1000000</f>
        <v>13.01615</v>
      </c>
      <c r="I24" s="14"/>
    </row>
    <row r="25" spans="2:17" ht="12.95" customHeight="1" x14ac:dyDescent="0.2">
      <c r="B25" s="34"/>
      <c r="D25" s="31"/>
      <c r="E25" s="31"/>
    </row>
    <row r="26" spans="2:17" ht="12.95" customHeight="1" x14ac:dyDescent="0.2">
      <c r="B26" s="34"/>
      <c r="D26" s="31"/>
      <c r="E26" s="31"/>
    </row>
    <row r="27" spans="2:17" ht="12.95" customHeight="1" x14ac:dyDescent="0.2">
      <c r="B27" s="40" t="s">
        <v>86</v>
      </c>
      <c r="C27" s="42"/>
      <c r="D27" s="42"/>
      <c r="E27" s="42"/>
    </row>
    <row r="28" spans="2:17" ht="12.95" customHeight="1" x14ac:dyDescent="0.2">
      <c r="B28" s="32"/>
      <c r="C28" s="42"/>
      <c r="D28" s="42"/>
      <c r="E28" s="42"/>
      <c r="Q28" s="22"/>
    </row>
    <row r="29" spans="2:17" ht="22.5" customHeight="1" x14ac:dyDescent="0.2">
      <c r="B29" s="69" t="s">
        <v>48</v>
      </c>
      <c r="C29" s="69"/>
      <c r="D29" s="69" t="s">
        <v>51</v>
      </c>
      <c r="E29" s="69"/>
      <c r="Q29" s="22"/>
    </row>
    <row r="30" spans="2:17" ht="22.5" x14ac:dyDescent="0.2">
      <c r="B30" s="36" t="s">
        <v>0</v>
      </c>
      <c r="C30" s="36" t="s">
        <v>1</v>
      </c>
      <c r="D30" s="36" t="s">
        <v>50</v>
      </c>
      <c r="E30" s="36" t="s">
        <v>55</v>
      </c>
      <c r="Q30" s="22"/>
    </row>
    <row r="31" spans="2:17" ht="12.95" customHeight="1" x14ac:dyDescent="0.2">
      <c r="B31" s="30" t="s">
        <v>2</v>
      </c>
      <c r="C31" s="30" t="s">
        <v>16</v>
      </c>
      <c r="D31" s="39">
        <v>30900</v>
      </c>
      <c r="E31" s="39">
        <v>18952</v>
      </c>
      <c r="Q31" s="22"/>
    </row>
    <row r="32" spans="2:17" ht="12.95" customHeight="1" x14ac:dyDescent="0.2">
      <c r="B32" s="30">
        <v>124</v>
      </c>
      <c r="C32" s="30" t="s">
        <v>17</v>
      </c>
      <c r="D32" s="39">
        <v>75775</v>
      </c>
      <c r="E32" s="39">
        <v>47911</v>
      </c>
      <c r="Q32" s="22"/>
    </row>
    <row r="33" spans="2:5" ht="12.95" customHeight="1" x14ac:dyDescent="0.2">
      <c r="B33" s="30" t="s">
        <v>4</v>
      </c>
      <c r="C33" s="30" t="s">
        <v>18</v>
      </c>
      <c r="D33" s="39">
        <v>317710</v>
      </c>
      <c r="E33" s="39">
        <v>13893</v>
      </c>
    </row>
    <row r="34" spans="2:5" ht="12.95" customHeight="1" x14ac:dyDescent="0.2">
      <c r="B34" s="30" t="s">
        <v>5</v>
      </c>
      <c r="C34" s="30" t="s">
        <v>19</v>
      </c>
      <c r="D34" s="39">
        <v>1550</v>
      </c>
      <c r="E34" s="39">
        <v>216</v>
      </c>
    </row>
    <row r="35" spans="2:5" ht="12.95" customHeight="1" x14ac:dyDescent="0.2">
      <c r="B35" s="30" t="s">
        <v>6</v>
      </c>
      <c r="C35" s="30" t="s">
        <v>20</v>
      </c>
      <c r="D35" s="39">
        <v>174367000</v>
      </c>
      <c r="E35" s="39">
        <v>473268</v>
      </c>
    </row>
    <row r="36" spans="2:5" ht="12.95" customHeight="1" x14ac:dyDescent="0.2">
      <c r="B36" s="30" t="s">
        <v>7</v>
      </c>
      <c r="C36" s="30" t="s">
        <v>21</v>
      </c>
      <c r="D36" s="39">
        <v>718000</v>
      </c>
      <c r="E36" s="39">
        <v>4059</v>
      </c>
    </row>
    <row r="37" spans="2:5" ht="12.95" customHeight="1" x14ac:dyDescent="0.2">
      <c r="B37" s="30" t="s">
        <v>8</v>
      </c>
      <c r="C37" s="30" t="s">
        <v>22</v>
      </c>
      <c r="D37" s="39">
        <v>5600</v>
      </c>
      <c r="E37" s="39">
        <v>521</v>
      </c>
    </row>
    <row r="38" spans="2:5" ht="12.95" customHeight="1" x14ac:dyDescent="0.2">
      <c r="B38" s="30" t="s">
        <v>35</v>
      </c>
      <c r="C38" s="30" t="s">
        <v>36</v>
      </c>
      <c r="D38" s="39">
        <v>48000</v>
      </c>
      <c r="E38" s="39">
        <v>558</v>
      </c>
    </row>
    <row r="39" spans="2:5" ht="12.95" customHeight="1" x14ac:dyDescent="0.2">
      <c r="B39" s="30" t="s">
        <v>9</v>
      </c>
      <c r="C39" s="30" t="s">
        <v>23</v>
      </c>
      <c r="D39" s="39">
        <v>12050</v>
      </c>
      <c r="E39" s="39">
        <v>1146</v>
      </c>
    </row>
    <row r="40" spans="2:5" ht="12.95" customHeight="1" x14ac:dyDescent="0.2">
      <c r="B40" s="30" t="s">
        <v>10</v>
      </c>
      <c r="C40" s="30" t="s">
        <v>24</v>
      </c>
      <c r="D40" s="39">
        <v>212440</v>
      </c>
      <c r="E40" s="39">
        <v>236501</v>
      </c>
    </row>
    <row r="41" spans="2:5" ht="12.95" customHeight="1" x14ac:dyDescent="0.2">
      <c r="B41" s="30" t="s">
        <v>11</v>
      </c>
      <c r="C41" s="30" t="s">
        <v>25</v>
      </c>
      <c r="D41" s="39">
        <v>147775</v>
      </c>
      <c r="E41" s="39">
        <v>174311</v>
      </c>
    </row>
    <row r="42" spans="2:5" ht="12.95" customHeight="1" x14ac:dyDescent="0.2">
      <c r="B42" s="30" t="s">
        <v>12</v>
      </c>
      <c r="C42" s="30" t="s">
        <v>26</v>
      </c>
      <c r="D42" s="39">
        <v>545852</v>
      </c>
      <c r="E42" s="39">
        <v>475495</v>
      </c>
    </row>
    <row r="43" spans="2:5" ht="12.95" customHeight="1" x14ac:dyDescent="0.2">
      <c r="B43" s="30" t="s">
        <v>13</v>
      </c>
      <c r="C43" s="30" t="s">
        <v>27</v>
      </c>
      <c r="D43" s="39">
        <v>2467920</v>
      </c>
      <c r="E43" s="39">
        <v>22608</v>
      </c>
    </row>
    <row r="44" spans="2:5" ht="12.95" customHeight="1" x14ac:dyDescent="0.2">
      <c r="B44" s="30" t="s">
        <v>37</v>
      </c>
      <c r="C44" s="30" t="s">
        <v>38</v>
      </c>
      <c r="D44" s="39">
        <v>2928</v>
      </c>
      <c r="E44" s="39">
        <v>600</v>
      </c>
    </row>
    <row r="45" spans="2:5" ht="12.95" customHeight="1" x14ac:dyDescent="0.2">
      <c r="B45" s="30" t="s">
        <v>14</v>
      </c>
      <c r="C45" s="30" t="s">
        <v>28</v>
      </c>
      <c r="D45" s="39">
        <v>1236047</v>
      </c>
      <c r="E45" s="39">
        <v>644834</v>
      </c>
    </row>
    <row r="46" spans="2:5" ht="12.95" customHeight="1" x14ac:dyDescent="0.2">
      <c r="B46" s="30" t="s">
        <v>15</v>
      </c>
      <c r="C46" s="30" t="s">
        <v>29</v>
      </c>
      <c r="D46" s="39">
        <v>32330</v>
      </c>
      <c r="E46" s="39">
        <v>8000</v>
      </c>
    </row>
    <row r="47" spans="2:5" ht="12.95" customHeight="1" x14ac:dyDescent="0.2">
      <c r="B47" s="65" t="s">
        <v>57</v>
      </c>
      <c r="C47" s="30" t="s">
        <v>58</v>
      </c>
      <c r="D47" s="39"/>
      <c r="E47" s="39">
        <v>2533</v>
      </c>
    </row>
    <row r="48" spans="2:5" s="27" customFormat="1" ht="12.95" customHeight="1" x14ac:dyDescent="0.2">
      <c r="B48" s="10" t="s">
        <v>30</v>
      </c>
      <c r="C48" s="10"/>
      <c r="D48" s="16"/>
      <c r="E48" s="16">
        <f>SUM(E31:E47)</f>
        <v>2125406</v>
      </c>
    </row>
    <row r="49" spans="2:5" ht="12.95" customHeight="1" x14ac:dyDescent="0.2">
      <c r="B49" s="17" t="s">
        <v>59</v>
      </c>
      <c r="C49" s="6"/>
      <c r="D49" s="18"/>
      <c r="E49" s="9">
        <f>+E48/1000000</f>
        <v>2.1254059999999999</v>
      </c>
    </row>
    <row r="50" spans="2:5" ht="12.95" customHeight="1" x14ac:dyDescent="0.2">
      <c r="B50" s="34"/>
      <c r="D50" s="31"/>
      <c r="E50" s="31"/>
    </row>
    <row r="51" spans="2:5" ht="12.95" customHeight="1" x14ac:dyDescent="0.2">
      <c r="B51" s="34"/>
      <c r="D51" s="31"/>
      <c r="E51" s="31"/>
    </row>
    <row r="52" spans="2:5" ht="12.95" customHeight="1" x14ac:dyDescent="0.2">
      <c r="B52" s="37" t="s">
        <v>87</v>
      </c>
      <c r="C52" s="42"/>
      <c r="D52" s="42"/>
      <c r="E52" s="42"/>
    </row>
    <row r="53" spans="2:5" ht="12.95" customHeight="1" x14ac:dyDescent="0.2">
      <c r="B53" s="35"/>
      <c r="C53" s="42"/>
      <c r="D53" s="42"/>
      <c r="E53" s="42"/>
    </row>
    <row r="54" spans="2:5" ht="22.5" customHeight="1" x14ac:dyDescent="0.2">
      <c r="B54" s="69" t="s">
        <v>48</v>
      </c>
      <c r="C54" s="69"/>
      <c r="D54" s="69" t="s">
        <v>49</v>
      </c>
      <c r="E54" s="69"/>
    </row>
    <row r="55" spans="2:5" ht="22.5" x14ac:dyDescent="0.2">
      <c r="B55" s="36" t="s">
        <v>0</v>
      </c>
      <c r="C55" s="36" t="s">
        <v>1</v>
      </c>
      <c r="D55" s="36" t="s">
        <v>50</v>
      </c>
      <c r="E55" s="36" t="s">
        <v>55</v>
      </c>
    </row>
    <row r="56" spans="2:5" ht="12.95" customHeight="1" x14ac:dyDescent="0.2">
      <c r="B56" s="30" t="s">
        <v>2</v>
      </c>
      <c r="C56" s="30" t="s">
        <v>16</v>
      </c>
      <c r="D56" s="39">
        <v>0</v>
      </c>
      <c r="E56" s="39">
        <v>0</v>
      </c>
    </row>
    <row r="57" spans="2:5" ht="12.95" customHeight="1" x14ac:dyDescent="0.2">
      <c r="B57" s="30">
        <v>124</v>
      </c>
      <c r="C57" s="30" t="s">
        <v>17</v>
      </c>
      <c r="D57" s="39">
        <v>0</v>
      </c>
      <c r="E57" s="39">
        <v>0</v>
      </c>
    </row>
    <row r="58" spans="2:5" ht="12.95" customHeight="1" x14ac:dyDescent="0.2">
      <c r="B58" s="30" t="s">
        <v>4</v>
      </c>
      <c r="C58" s="30" t="s">
        <v>18</v>
      </c>
      <c r="D58" s="39">
        <v>0</v>
      </c>
      <c r="E58" s="39">
        <v>0</v>
      </c>
    </row>
    <row r="59" spans="2:5" ht="12.95" customHeight="1" x14ac:dyDescent="0.2">
      <c r="B59" s="30" t="s">
        <v>5</v>
      </c>
      <c r="C59" s="30" t="s">
        <v>19</v>
      </c>
      <c r="D59" s="39">
        <v>0</v>
      </c>
      <c r="E59" s="39">
        <v>0</v>
      </c>
    </row>
    <row r="60" spans="2:5" ht="12.95" customHeight="1" x14ac:dyDescent="0.2">
      <c r="B60" s="30" t="s">
        <v>6</v>
      </c>
      <c r="C60" s="30" t="s">
        <v>20</v>
      </c>
      <c r="D60" s="39">
        <v>0</v>
      </c>
      <c r="E60" s="39">
        <v>0</v>
      </c>
    </row>
    <row r="61" spans="2:5" ht="12.95" customHeight="1" x14ac:dyDescent="0.2">
      <c r="B61" s="30" t="s">
        <v>7</v>
      </c>
      <c r="C61" s="30" t="s">
        <v>21</v>
      </c>
      <c r="D61" s="39">
        <v>0</v>
      </c>
      <c r="E61" s="39">
        <v>0</v>
      </c>
    </row>
    <row r="62" spans="2:5" ht="12.95" customHeight="1" x14ac:dyDescent="0.2">
      <c r="B62" s="30" t="s">
        <v>8</v>
      </c>
      <c r="C62" s="30" t="s">
        <v>22</v>
      </c>
      <c r="D62" s="39">
        <v>0</v>
      </c>
      <c r="E62" s="39">
        <v>0</v>
      </c>
    </row>
    <row r="63" spans="2:5" ht="12.95" customHeight="1" x14ac:dyDescent="0.2">
      <c r="B63" s="30" t="s">
        <v>9</v>
      </c>
      <c r="C63" s="30" t="s">
        <v>23</v>
      </c>
      <c r="D63" s="39">
        <v>0</v>
      </c>
      <c r="E63" s="39">
        <v>0</v>
      </c>
    </row>
    <row r="64" spans="2:5" ht="12.95" customHeight="1" x14ac:dyDescent="0.2">
      <c r="B64" s="30" t="s">
        <v>10</v>
      </c>
      <c r="C64" s="30" t="s">
        <v>24</v>
      </c>
      <c r="D64" s="39">
        <v>0</v>
      </c>
      <c r="E64" s="39">
        <v>0</v>
      </c>
    </row>
    <row r="65" spans="2:5" ht="12.95" customHeight="1" x14ac:dyDescent="0.2">
      <c r="B65" s="30" t="s">
        <v>11</v>
      </c>
      <c r="C65" s="30" t="s">
        <v>25</v>
      </c>
      <c r="D65" s="39">
        <v>0</v>
      </c>
      <c r="E65" s="39">
        <v>0</v>
      </c>
    </row>
    <row r="66" spans="2:5" ht="12.95" customHeight="1" x14ac:dyDescent="0.2">
      <c r="B66" s="30" t="s">
        <v>12</v>
      </c>
      <c r="C66" s="30" t="s">
        <v>26</v>
      </c>
      <c r="D66" s="39">
        <v>0</v>
      </c>
      <c r="E66" s="39">
        <v>0</v>
      </c>
    </row>
    <row r="67" spans="2:5" ht="12.95" customHeight="1" x14ac:dyDescent="0.2">
      <c r="B67" s="30" t="s">
        <v>13</v>
      </c>
      <c r="C67" s="30" t="s">
        <v>27</v>
      </c>
      <c r="D67" s="39">
        <v>0</v>
      </c>
      <c r="E67" s="39">
        <v>0</v>
      </c>
    </row>
    <row r="68" spans="2:5" ht="12.95" customHeight="1" x14ac:dyDescent="0.2">
      <c r="B68" s="30" t="s">
        <v>14</v>
      </c>
      <c r="C68" s="30" t="s">
        <v>28</v>
      </c>
      <c r="D68" s="39">
        <v>0</v>
      </c>
      <c r="E68" s="39">
        <v>0</v>
      </c>
    </row>
    <row r="69" spans="2:5" ht="12.95" customHeight="1" x14ac:dyDescent="0.2">
      <c r="B69" s="30" t="s">
        <v>15</v>
      </c>
      <c r="C69" s="30" t="s">
        <v>29</v>
      </c>
      <c r="D69" s="39">
        <v>0</v>
      </c>
      <c r="E69" s="39">
        <v>0</v>
      </c>
    </row>
    <row r="70" spans="2:5" ht="12.95" customHeight="1" x14ac:dyDescent="0.2">
      <c r="B70" s="65" t="s">
        <v>57</v>
      </c>
      <c r="C70" s="30" t="s">
        <v>58</v>
      </c>
      <c r="D70" s="39"/>
      <c r="E70" s="39">
        <v>0</v>
      </c>
    </row>
    <row r="71" spans="2:5" s="27" customFormat="1" ht="12.95" customHeight="1" x14ac:dyDescent="0.2">
      <c r="B71" s="10" t="s">
        <v>30</v>
      </c>
      <c r="C71" s="10"/>
      <c r="D71" s="16"/>
      <c r="E71" s="16">
        <f>SUM(E56:E70)</f>
        <v>0</v>
      </c>
    </row>
    <row r="72" spans="2:5" ht="12.95" customHeight="1" x14ac:dyDescent="0.2">
      <c r="B72" s="17" t="s">
        <v>59</v>
      </c>
      <c r="C72" s="6"/>
      <c r="D72" s="18"/>
      <c r="E72" s="9">
        <f>+E71/1000000</f>
        <v>0</v>
      </c>
    </row>
    <row r="73" spans="2:5" ht="12.95" customHeight="1" x14ac:dyDescent="0.2">
      <c r="B73" s="34"/>
      <c r="D73" s="39"/>
      <c r="E73" s="39"/>
    </row>
    <row r="74" spans="2:5" ht="12.95" customHeight="1" x14ac:dyDescent="0.2">
      <c r="B74" s="34"/>
      <c r="D74" s="39"/>
      <c r="E74" s="39"/>
    </row>
    <row r="75" spans="2:5" ht="12.95" customHeight="1" x14ac:dyDescent="0.2">
      <c r="B75" s="40" t="s">
        <v>88</v>
      </c>
      <c r="C75" s="42"/>
      <c r="D75" s="39"/>
      <c r="E75" s="39"/>
    </row>
    <row r="76" spans="2:5" ht="12.95" customHeight="1" x14ac:dyDescent="0.2">
      <c r="B76" s="41" t="s">
        <v>60</v>
      </c>
      <c r="C76" s="42"/>
      <c r="D76" s="39"/>
      <c r="E76" s="39"/>
    </row>
    <row r="77" spans="2:5" ht="12.95" customHeight="1" x14ac:dyDescent="0.2">
      <c r="B77" s="68"/>
      <c r="C77" s="68"/>
      <c r="D77" s="68"/>
      <c r="E77" s="68"/>
    </row>
    <row r="78" spans="2:5" ht="12.95" customHeight="1" x14ac:dyDescent="0.2">
      <c r="B78" s="33" t="s">
        <v>33</v>
      </c>
      <c r="E78" s="14">
        <f>+E24+E72</f>
        <v>13.01615</v>
      </c>
    </row>
    <row r="79" spans="2:5" ht="12.95" customHeight="1" x14ac:dyDescent="0.2">
      <c r="B79" s="11" t="s">
        <v>34</v>
      </c>
      <c r="C79" s="11"/>
      <c r="D79" s="11"/>
      <c r="E79" s="19">
        <f>+E49</f>
        <v>2.1254059999999999</v>
      </c>
    </row>
  </sheetData>
  <mergeCells count="7">
    <mergeCell ref="B77:E77"/>
    <mergeCell ref="B4:C4"/>
    <mergeCell ref="D4:E4"/>
    <mergeCell ref="B29:C29"/>
    <mergeCell ref="D29:E29"/>
    <mergeCell ref="B54:C54"/>
    <mergeCell ref="D54:E54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  <ignoredErrors>
    <ignoredError sqref="B6:B21 B31:B46 B56:B6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AB14D-2A4D-49D1-B5BC-C2B1BC53D8AD}">
  <sheetPr>
    <pageSetUpPr fitToPage="1"/>
  </sheetPr>
  <dimension ref="B2:Q79"/>
  <sheetViews>
    <sheetView showGridLines="0" topLeftCell="A43" zoomScale="85" zoomScaleNormal="85" workbookViewId="0">
      <selection activeCell="G20" sqref="G20"/>
    </sheetView>
  </sheetViews>
  <sheetFormatPr defaultColWidth="9.33203125" defaultRowHeight="12.95" customHeight="1" x14ac:dyDescent="0.2"/>
  <cols>
    <col min="1" max="1" width="2.83203125" style="33" customWidth="1"/>
    <col min="2" max="2" width="10.33203125" style="33" customWidth="1"/>
    <col min="3" max="3" width="10.83203125" style="33" customWidth="1"/>
    <col min="4" max="4" width="13.83203125" style="33" customWidth="1"/>
    <col min="5" max="5" width="14.1640625" style="33" customWidth="1"/>
    <col min="6" max="6" width="10.33203125" style="33" customWidth="1"/>
    <col min="7" max="7" width="11.5" style="33" customWidth="1"/>
    <col min="8" max="9" width="17.83203125" style="33" customWidth="1"/>
    <col min="10" max="16384" width="9.33203125" style="33"/>
  </cols>
  <sheetData>
    <row r="2" spans="2:5" ht="12.95" customHeight="1" x14ac:dyDescent="0.25">
      <c r="B2" s="29" t="s">
        <v>89</v>
      </c>
      <c r="C2" s="28"/>
      <c r="D2" s="42"/>
      <c r="E2" s="42"/>
    </row>
    <row r="3" spans="2:5" ht="12.95" customHeight="1" x14ac:dyDescent="0.2">
      <c r="B3" s="35"/>
      <c r="C3" s="42"/>
      <c r="D3" s="42"/>
      <c r="E3" s="42"/>
    </row>
    <row r="4" spans="2:5" ht="22.5" customHeight="1" x14ac:dyDescent="0.2">
      <c r="B4" s="69" t="s">
        <v>48</v>
      </c>
      <c r="C4" s="69"/>
      <c r="D4" s="69" t="s">
        <v>49</v>
      </c>
      <c r="E4" s="69"/>
    </row>
    <row r="5" spans="2:5" ht="22.5" x14ac:dyDescent="0.2">
      <c r="B5" s="36" t="s">
        <v>0</v>
      </c>
      <c r="C5" s="36" t="s">
        <v>1</v>
      </c>
      <c r="D5" s="36" t="s">
        <v>50</v>
      </c>
      <c r="E5" s="36" t="s">
        <v>55</v>
      </c>
    </row>
    <row r="6" spans="2:5" ht="12.95" customHeight="1" x14ac:dyDescent="0.2">
      <c r="B6" s="30" t="s">
        <v>2</v>
      </c>
      <c r="C6" s="30" t="s">
        <v>16</v>
      </c>
      <c r="D6" s="39">
        <v>1059345</v>
      </c>
      <c r="E6" s="39">
        <v>619818</v>
      </c>
    </row>
    <row r="7" spans="2:5" ht="12.95" customHeight="1" x14ac:dyDescent="0.2">
      <c r="B7" s="30" t="s">
        <v>3</v>
      </c>
      <c r="C7" s="30" t="s">
        <v>17</v>
      </c>
      <c r="D7" s="39">
        <v>791585</v>
      </c>
      <c r="E7" s="39">
        <v>473793</v>
      </c>
    </row>
    <row r="8" spans="2:5" ht="12.95" customHeight="1" x14ac:dyDescent="0.2">
      <c r="B8" s="30" t="s">
        <v>4</v>
      </c>
      <c r="C8" s="30" t="s">
        <v>18</v>
      </c>
      <c r="D8" s="39">
        <v>3227300</v>
      </c>
      <c r="E8" s="39">
        <v>126772</v>
      </c>
    </row>
    <row r="9" spans="2:5" ht="12.95" customHeight="1" x14ac:dyDescent="0.2">
      <c r="B9" s="30" t="s">
        <v>5</v>
      </c>
      <c r="C9" s="30" t="s">
        <v>19</v>
      </c>
      <c r="D9" s="39">
        <v>6000</v>
      </c>
      <c r="E9" s="39">
        <v>564</v>
      </c>
    </row>
    <row r="10" spans="2:5" ht="12.95" customHeight="1" x14ac:dyDescent="0.2">
      <c r="B10" s="30" t="s">
        <v>6</v>
      </c>
      <c r="C10" s="30" t="s">
        <v>20</v>
      </c>
      <c r="D10" s="39">
        <v>232557500</v>
      </c>
      <c r="E10" s="39">
        <v>622346</v>
      </c>
    </row>
    <row r="11" spans="2:5" ht="12.95" customHeight="1" x14ac:dyDescent="0.2">
      <c r="B11" s="30" t="s">
        <v>7</v>
      </c>
      <c r="C11" s="30" t="s">
        <v>21</v>
      </c>
      <c r="D11" s="39">
        <v>2105000</v>
      </c>
      <c r="E11" s="39">
        <v>10131</v>
      </c>
    </row>
    <row r="12" spans="2:5" ht="12.95" customHeight="1" x14ac:dyDescent="0.2">
      <c r="B12" s="30" t="s">
        <v>8</v>
      </c>
      <c r="C12" s="30" t="s">
        <v>22</v>
      </c>
      <c r="D12" s="39">
        <v>42050</v>
      </c>
      <c r="E12" s="39">
        <v>2474</v>
      </c>
    </row>
    <row r="13" spans="2:5" ht="12.95" customHeight="1" x14ac:dyDescent="0.2">
      <c r="B13" s="30" t="s">
        <v>35</v>
      </c>
      <c r="C13" s="30" t="s">
        <v>36</v>
      </c>
      <c r="D13" s="39">
        <v>9000</v>
      </c>
      <c r="E13" s="39">
        <v>66</v>
      </c>
    </row>
    <row r="14" spans="2:5" ht="12.95" customHeight="1" x14ac:dyDescent="0.2">
      <c r="B14" s="30" t="s">
        <v>9</v>
      </c>
      <c r="C14" s="30" t="s">
        <v>23</v>
      </c>
      <c r="D14" s="39">
        <v>68290</v>
      </c>
      <c r="E14" s="39">
        <v>4333</v>
      </c>
    </row>
    <row r="15" spans="2:5" ht="12.95" customHeight="1" x14ac:dyDescent="0.2">
      <c r="B15" s="30" t="s">
        <v>10</v>
      </c>
      <c r="C15" s="30" t="s">
        <v>24</v>
      </c>
      <c r="D15" s="39">
        <v>2293620</v>
      </c>
      <c r="E15" s="39">
        <v>2432825</v>
      </c>
    </row>
    <row r="16" spans="2:5" ht="12.95" customHeight="1" x14ac:dyDescent="0.2">
      <c r="B16" s="30" t="s">
        <v>11</v>
      </c>
      <c r="C16" s="30" t="s">
        <v>25</v>
      </c>
      <c r="D16" s="39">
        <v>567360</v>
      </c>
      <c r="E16" s="39">
        <v>628474</v>
      </c>
    </row>
    <row r="17" spans="2:17" ht="12.95" customHeight="1" x14ac:dyDescent="0.2">
      <c r="B17" s="30" t="s">
        <v>12</v>
      </c>
      <c r="C17" s="30" t="s">
        <v>26</v>
      </c>
      <c r="D17" s="39">
        <v>10914348</v>
      </c>
      <c r="E17" s="39">
        <v>9203072</v>
      </c>
    </row>
    <row r="18" spans="2:17" ht="12.95" customHeight="1" x14ac:dyDescent="0.2">
      <c r="B18" s="30" t="s">
        <v>13</v>
      </c>
      <c r="C18" s="30" t="s">
        <v>27</v>
      </c>
      <c r="D18" s="39">
        <v>1761620</v>
      </c>
      <c r="E18" s="39">
        <v>12953</v>
      </c>
    </row>
    <row r="19" spans="2:17" ht="12.95" customHeight="1" x14ac:dyDescent="0.2">
      <c r="B19" s="30" t="s">
        <v>37</v>
      </c>
      <c r="C19" s="30" t="s">
        <v>38</v>
      </c>
      <c r="D19" s="39">
        <v>1573</v>
      </c>
      <c r="E19" s="39">
        <v>230</v>
      </c>
    </row>
    <row r="20" spans="2:17" ht="12.95" customHeight="1" x14ac:dyDescent="0.2">
      <c r="B20" s="30" t="s">
        <v>14</v>
      </c>
      <c r="C20" s="30" t="s">
        <v>28</v>
      </c>
      <c r="D20" s="39">
        <v>1474896</v>
      </c>
      <c r="E20" s="39">
        <v>740019</v>
      </c>
      <c r="H20" s="14"/>
    </row>
    <row r="21" spans="2:17" ht="12.95" customHeight="1" x14ac:dyDescent="0.2">
      <c r="B21" s="30" t="s">
        <v>15</v>
      </c>
      <c r="C21" s="30" t="s">
        <v>29</v>
      </c>
      <c r="D21" s="39">
        <v>404390</v>
      </c>
      <c r="E21" s="39">
        <v>88820</v>
      </c>
      <c r="H21" s="14"/>
    </row>
    <row r="22" spans="2:17" ht="12.95" customHeight="1" x14ac:dyDescent="0.2">
      <c r="B22" s="65" t="s">
        <v>57</v>
      </c>
      <c r="C22" s="30" t="s">
        <v>58</v>
      </c>
      <c r="D22" s="39"/>
      <c r="E22" s="39">
        <v>6923</v>
      </c>
      <c r="H22" s="14"/>
      <c r="I22" s="14"/>
    </row>
    <row r="23" spans="2:17" s="27" customFormat="1" ht="12.95" customHeight="1" x14ac:dyDescent="0.2">
      <c r="B23" s="15" t="s">
        <v>30</v>
      </c>
      <c r="C23" s="10"/>
      <c r="D23" s="10"/>
      <c r="E23" s="16">
        <f>SUM(E6:E22)</f>
        <v>14973613</v>
      </c>
      <c r="H23" s="21"/>
      <c r="I23" s="21"/>
    </row>
    <row r="24" spans="2:17" ht="12.95" customHeight="1" x14ac:dyDescent="0.2">
      <c r="B24" s="17" t="s">
        <v>59</v>
      </c>
      <c r="C24" s="6"/>
      <c r="D24" s="18"/>
      <c r="E24" s="9">
        <f>+E23/1000000</f>
        <v>14.973613</v>
      </c>
      <c r="I24" s="14"/>
    </row>
    <row r="25" spans="2:17" ht="12.95" customHeight="1" x14ac:dyDescent="0.2">
      <c r="B25" s="34"/>
      <c r="D25" s="31"/>
      <c r="E25" s="31"/>
    </row>
    <row r="26" spans="2:17" ht="12.95" customHeight="1" x14ac:dyDescent="0.2">
      <c r="B26" s="34"/>
      <c r="D26" s="31"/>
      <c r="E26" s="31"/>
    </row>
    <row r="27" spans="2:17" ht="12.95" customHeight="1" x14ac:dyDescent="0.2">
      <c r="B27" s="40" t="s">
        <v>90</v>
      </c>
      <c r="C27" s="42"/>
      <c r="D27" s="42"/>
      <c r="E27" s="42"/>
    </row>
    <row r="28" spans="2:17" ht="12.95" customHeight="1" x14ac:dyDescent="0.2">
      <c r="B28" s="32"/>
      <c r="C28" s="42"/>
      <c r="D28" s="42"/>
      <c r="E28" s="42"/>
      <c r="Q28" s="22"/>
    </row>
    <row r="29" spans="2:17" ht="22.5" customHeight="1" x14ac:dyDescent="0.2">
      <c r="B29" s="69" t="s">
        <v>48</v>
      </c>
      <c r="C29" s="69"/>
      <c r="D29" s="69" t="s">
        <v>51</v>
      </c>
      <c r="E29" s="69"/>
      <c r="Q29" s="22"/>
    </row>
    <row r="30" spans="2:17" ht="22.5" x14ac:dyDescent="0.2">
      <c r="B30" s="36" t="s">
        <v>0</v>
      </c>
      <c r="C30" s="36" t="s">
        <v>1</v>
      </c>
      <c r="D30" s="36" t="s">
        <v>50</v>
      </c>
      <c r="E30" s="36" t="s">
        <v>55</v>
      </c>
      <c r="Q30" s="22"/>
    </row>
    <row r="31" spans="2:17" ht="12.95" customHeight="1" x14ac:dyDescent="0.2">
      <c r="B31" s="30" t="s">
        <v>2</v>
      </c>
      <c r="C31" s="30" t="s">
        <v>16</v>
      </c>
      <c r="D31" s="39">
        <v>47500</v>
      </c>
      <c r="E31" s="39">
        <v>29247</v>
      </c>
      <c r="Q31" s="22"/>
    </row>
    <row r="32" spans="2:17" ht="12.95" customHeight="1" x14ac:dyDescent="0.2">
      <c r="B32" s="30">
        <v>124</v>
      </c>
      <c r="C32" s="30" t="s">
        <v>17</v>
      </c>
      <c r="D32" s="39">
        <v>172895</v>
      </c>
      <c r="E32" s="39">
        <v>109170</v>
      </c>
      <c r="Q32" s="22"/>
    </row>
    <row r="33" spans="2:5" ht="12.95" customHeight="1" x14ac:dyDescent="0.2">
      <c r="B33" s="30" t="s">
        <v>4</v>
      </c>
      <c r="C33" s="30" t="s">
        <v>18</v>
      </c>
      <c r="D33" s="39">
        <v>481700</v>
      </c>
      <c r="E33" s="39">
        <v>20778</v>
      </c>
    </row>
    <row r="34" spans="2:5" ht="12.95" customHeight="1" x14ac:dyDescent="0.2">
      <c r="B34" s="30" t="s">
        <v>5</v>
      </c>
      <c r="C34" s="30" t="s">
        <v>19</v>
      </c>
      <c r="D34" s="39">
        <v>24850</v>
      </c>
      <c r="E34" s="39">
        <v>3372</v>
      </c>
    </row>
    <row r="35" spans="2:5" ht="12.95" customHeight="1" x14ac:dyDescent="0.2">
      <c r="B35" s="30" t="s">
        <v>6</v>
      </c>
      <c r="C35" s="30" t="s">
        <v>20</v>
      </c>
      <c r="D35" s="39">
        <v>191255983</v>
      </c>
      <c r="E35" s="39">
        <v>525879</v>
      </c>
    </row>
    <row r="36" spans="2:5" ht="12.95" customHeight="1" x14ac:dyDescent="0.2">
      <c r="B36" s="30" t="s">
        <v>7</v>
      </c>
      <c r="C36" s="30" t="s">
        <v>21</v>
      </c>
      <c r="D36" s="39">
        <v>953000</v>
      </c>
      <c r="E36" s="39">
        <v>5357</v>
      </c>
    </row>
    <row r="37" spans="2:5" ht="12.95" customHeight="1" x14ac:dyDescent="0.2">
      <c r="B37" s="30" t="s">
        <v>8</v>
      </c>
      <c r="C37" s="30" t="s">
        <v>22</v>
      </c>
      <c r="D37" s="39">
        <v>7550</v>
      </c>
      <c r="E37" s="39">
        <v>695</v>
      </c>
    </row>
    <row r="38" spans="2:5" ht="12.95" customHeight="1" x14ac:dyDescent="0.2">
      <c r="B38" s="30" t="s">
        <v>35</v>
      </c>
      <c r="C38" s="30" t="s">
        <v>36</v>
      </c>
      <c r="D38" s="39">
        <v>5000</v>
      </c>
      <c r="E38" s="39">
        <v>58</v>
      </c>
    </row>
    <row r="39" spans="2:5" ht="12.95" customHeight="1" x14ac:dyDescent="0.2">
      <c r="B39" s="30" t="s">
        <v>9</v>
      </c>
      <c r="C39" s="30" t="s">
        <v>23</v>
      </c>
      <c r="D39" s="39">
        <v>7040</v>
      </c>
      <c r="E39" s="39">
        <v>688</v>
      </c>
    </row>
    <row r="40" spans="2:5" ht="12.95" customHeight="1" x14ac:dyDescent="0.2">
      <c r="B40" s="30" t="s">
        <v>10</v>
      </c>
      <c r="C40" s="30" t="s">
        <v>24</v>
      </c>
      <c r="D40" s="39">
        <v>234665</v>
      </c>
      <c r="E40" s="39">
        <v>254680</v>
      </c>
    </row>
    <row r="41" spans="2:5" ht="12.95" customHeight="1" x14ac:dyDescent="0.2">
      <c r="B41" s="30" t="s">
        <v>11</v>
      </c>
      <c r="C41" s="30" t="s">
        <v>25</v>
      </c>
      <c r="D41" s="39">
        <v>156497</v>
      </c>
      <c r="E41" s="39">
        <v>184642</v>
      </c>
    </row>
    <row r="42" spans="2:5" ht="12.95" customHeight="1" x14ac:dyDescent="0.2">
      <c r="B42" s="30" t="s">
        <v>12</v>
      </c>
      <c r="C42" s="30" t="s">
        <v>26</v>
      </c>
      <c r="D42" s="39">
        <v>1144006</v>
      </c>
      <c r="E42" s="39">
        <v>1009967</v>
      </c>
    </row>
    <row r="43" spans="2:5" ht="12.95" customHeight="1" x14ac:dyDescent="0.2">
      <c r="B43" s="30" t="s">
        <v>13</v>
      </c>
      <c r="C43" s="30" t="s">
        <v>27</v>
      </c>
      <c r="D43" s="39">
        <v>1719920</v>
      </c>
      <c r="E43" s="39">
        <v>15766</v>
      </c>
    </row>
    <row r="44" spans="2:5" ht="12.95" customHeight="1" x14ac:dyDescent="0.2">
      <c r="B44" s="30" t="s">
        <v>37</v>
      </c>
      <c r="C44" s="30" t="s">
        <v>38</v>
      </c>
      <c r="D44" s="39">
        <v>975</v>
      </c>
      <c r="E44" s="39">
        <v>200</v>
      </c>
    </row>
    <row r="45" spans="2:5" ht="12.95" customHeight="1" x14ac:dyDescent="0.2">
      <c r="B45" s="30" t="s">
        <v>14</v>
      </c>
      <c r="C45" s="30" t="s">
        <v>28</v>
      </c>
      <c r="D45" s="39">
        <v>1423660</v>
      </c>
      <c r="E45" s="39">
        <v>740671</v>
      </c>
    </row>
    <row r="46" spans="2:5" ht="12.95" customHeight="1" x14ac:dyDescent="0.2">
      <c r="B46" s="30" t="s">
        <v>15</v>
      </c>
      <c r="C46" s="30" t="s">
        <v>29</v>
      </c>
      <c r="D46" s="39">
        <v>56500</v>
      </c>
      <c r="E46" s="39">
        <v>13695</v>
      </c>
    </row>
    <row r="47" spans="2:5" ht="12.95" customHeight="1" x14ac:dyDescent="0.2">
      <c r="B47" s="65" t="s">
        <v>57</v>
      </c>
      <c r="C47" s="30" t="s">
        <v>58</v>
      </c>
      <c r="D47" s="39"/>
      <c r="E47" s="39">
        <v>1500</v>
      </c>
    </row>
    <row r="48" spans="2:5" s="27" customFormat="1" ht="12.95" customHeight="1" x14ac:dyDescent="0.2">
      <c r="B48" s="10" t="s">
        <v>30</v>
      </c>
      <c r="C48" s="10"/>
      <c r="D48" s="16"/>
      <c r="E48" s="16">
        <f>SUM(E31:E47)</f>
        <v>2916365</v>
      </c>
    </row>
    <row r="49" spans="2:5" ht="12.95" customHeight="1" x14ac:dyDescent="0.2">
      <c r="B49" s="17" t="s">
        <v>59</v>
      </c>
      <c r="C49" s="6"/>
      <c r="D49" s="18"/>
      <c r="E49" s="9">
        <f>+E48/1000000</f>
        <v>2.9163649999999999</v>
      </c>
    </row>
    <row r="50" spans="2:5" ht="12.95" customHeight="1" x14ac:dyDescent="0.2">
      <c r="B50" s="34"/>
      <c r="D50" s="31"/>
      <c r="E50" s="31"/>
    </row>
    <row r="51" spans="2:5" ht="12.95" customHeight="1" x14ac:dyDescent="0.2">
      <c r="B51" s="34"/>
      <c r="D51" s="31"/>
      <c r="E51" s="31"/>
    </row>
    <row r="52" spans="2:5" ht="12.95" customHeight="1" x14ac:dyDescent="0.2">
      <c r="B52" s="37" t="s">
        <v>91</v>
      </c>
      <c r="C52" s="42"/>
      <c r="D52" s="42"/>
      <c r="E52" s="42"/>
    </row>
    <row r="53" spans="2:5" ht="12.95" customHeight="1" x14ac:dyDescent="0.2">
      <c r="B53" s="35"/>
      <c r="C53" s="42"/>
      <c r="D53" s="42"/>
      <c r="E53" s="42"/>
    </row>
    <row r="54" spans="2:5" ht="22.5" customHeight="1" x14ac:dyDescent="0.2">
      <c r="B54" s="69" t="s">
        <v>48</v>
      </c>
      <c r="C54" s="69"/>
      <c r="D54" s="69" t="s">
        <v>49</v>
      </c>
      <c r="E54" s="69"/>
    </row>
    <row r="55" spans="2:5" ht="22.5" x14ac:dyDescent="0.2">
      <c r="B55" s="36" t="s">
        <v>0</v>
      </c>
      <c r="C55" s="36" t="s">
        <v>1</v>
      </c>
      <c r="D55" s="36" t="s">
        <v>50</v>
      </c>
      <c r="E55" s="36" t="s">
        <v>55</v>
      </c>
    </row>
    <row r="56" spans="2:5" ht="12.95" customHeight="1" x14ac:dyDescent="0.2">
      <c r="B56" s="30" t="s">
        <v>2</v>
      </c>
      <c r="C56" s="30" t="s">
        <v>16</v>
      </c>
      <c r="D56" s="39">
        <v>0</v>
      </c>
      <c r="E56" s="39">
        <v>0</v>
      </c>
    </row>
    <row r="57" spans="2:5" ht="12.95" customHeight="1" x14ac:dyDescent="0.2">
      <c r="B57" s="30">
        <v>124</v>
      </c>
      <c r="C57" s="30" t="s">
        <v>17</v>
      </c>
      <c r="D57" s="39">
        <v>0</v>
      </c>
      <c r="E57" s="39">
        <v>0</v>
      </c>
    </row>
    <row r="58" spans="2:5" ht="12.95" customHeight="1" x14ac:dyDescent="0.2">
      <c r="B58" s="30" t="s">
        <v>4</v>
      </c>
      <c r="C58" s="30" t="s">
        <v>18</v>
      </c>
      <c r="D58" s="39">
        <v>0</v>
      </c>
      <c r="E58" s="39">
        <v>0</v>
      </c>
    </row>
    <row r="59" spans="2:5" ht="12.95" customHeight="1" x14ac:dyDescent="0.2">
      <c r="B59" s="30" t="s">
        <v>5</v>
      </c>
      <c r="C59" s="30" t="s">
        <v>19</v>
      </c>
      <c r="D59" s="39">
        <v>0</v>
      </c>
      <c r="E59" s="39">
        <v>0</v>
      </c>
    </row>
    <row r="60" spans="2:5" ht="12.95" customHeight="1" x14ac:dyDescent="0.2">
      <c r="B60" s="30" t="s">
        <v>6</v>
      </c>
      <c r="C60" s="30" t="s">
        <v>20</v>
      </c>
      <c r="D60" s="39">
        <v>0</v>
      </c>
      <c r="E60" s="39">
        <v>0</v>
      </c>
    </row>
    <row r="61" spans="2:5" ht="12.95" customHeight="1" x14ac:dyDescent="0.2">
      <c r="B61" s="30" t="s">
        <v>7</v>
      </c>
      <c r="C61" s="30" t="s">
        <v>21</v>
      </c>
      <c r="D61" s="39">
        <v>0</v>
      </c>
      <c r="E61" s="39">
        <v>0</v>
      </c>
    </row>
    <row r="62" spans="2:5" ht="12.95" customHeight="1" x14ac:dyDescent="0.2">
      <c r="B62" s="30" t="s">
        <v>8</v>
      </c>
      <c r="C62" s="30" t="s">
        <v>22</v>
      </c>
      <c r="D62" s="39">
        <v>0</v>
      </c>
      <c r="E62" s="39">
        <v>0</v>
      </c>
    </row>
    <row r="63" spans="2:5" ht="12.95" customHeight="1" x14ac:dyDescent="0.2">
      <c r="B63" s="30" t="s">
        <v>9</v>
      </c>
      <c r="C63" s="30" t="s">
        <v>23</v>
      </c>
      <c r="D63" s="39">
        <v>0</v>
      </c>
      <c r="E63" s="39">
        <v>0</v>
      </c>
    </row>
    <row r="64" spans="2:5" ht="12.95" customHeight="1" x14ac:dyDescent="0.2">
      <c r="B64" s="30" t="s">
        <v>10</v>
      </c>
      <c r="C64" s="30" t="s">
        <v>24</v>
      </c>
      <c r="D64" s="39">
        <v>0</v>
      </c>
      <c r="E64" s="39">
        <v>0</v>
      </c>
    </row>
    <row r="65" spans="2:5" ht="12.95" customHeight="1" x14ac:dyDescent="0.2">
      <c r="B65" s="30" t="s">
        <v>11</v>
      </c>
      <c r="C65" s="30" t="s">
        <v>25</v>
      </c>
      <c r="D65" s="39">
        <v>0</v>
      </c>
      <c r="E65" s="39">
        <v>0</v>
      </c>
    </row>
    <row r="66" spans="2:5" ht="12.95" customHeight="1" x14ac:dyDescent="0.2">
      <c r="B66" s="30" t="s">
        <v>12</v>
      </c>
      <c r="C66" s="30" t="s">
        <v>26</v>
      </c>
      <c r="D66" s="39">
        <v>0</v>
      </c>
      <c r="E66" s="39">
        <v>0</v>
      </c>
    </row>
    <row r="67" spans="2:5" ht="12.95" customHeight="1" x14ac:dyDescent="0.2">
      <c r="B67" s="30" t="s">
        <v>13</v>
      </c>
      <c r="C67" s="30" t="s">
        <v>27</v>
      </c>
      <c r="D67" s="39">
        <v>0</v>
      </c>
      <c r="E67" s="39">
        <v>0</v>
      </c>
    </row>
    <row r="68" spans="2:5" ht="12.95" customHeight="1" x14ac:dyDescent="0.2">
      <c r="B68" s="30" t="s">
        <v>14</v>
      </c>
      <c r="C68" s="30" t="s">
        <v>28</v>
      </c>
      <c r="D68" s="39">
        <v>0</v>
      </c>
      <c r="E68" s="39">
        <v>0</v>
      </c>
    </row>
    <row r="69" spans="2:5" ht="12.95" customHeight="1" x14ac:dyDescent="0.2">
      <c r="B69" s="30" t="s">
        <v>15</v>
      </c>
      <c r="C69" s="30" t="s">
        <v>29</v>
      </c>
      <c r="D69" s="39">
        <v>0</v>
      </c>
      <c r="E69" s="39">
        <v>0</v>
      </c>
    </row>
    <row r="70" spans="2:5" ht="12.95" customHeight="1" x14ac:dyDescent="0.2">
      <c r="B70" s="65" t="s">
        <v>57</v>
      </c>
      <c r="C70" s="30" t="s">
        <v>58</v>
      </c>
      <c r="D70" s="39"/>
      <c r="E70" s="39">
        <v>0</v>
      </c>
    </row>
    <row r="71" spans="2:5" s="27" customFormat="1" ht="12.95" customHeight="1" x14ac:dyDescent="0.2">
      <c r="B71" s="10" t="s">
        <v>30</v>
      </c>
      <c r="C71" s="10"/>
      <c r="D71" s="16"/>
      <c r="E71" s="16">
        <f>SUM(E56:E70)</f>
        <v>0</v>
      </c>
    </row>
    <row r="72" spans="2:5" ht="12.95" customHeight="1" x14ac:dyDescent="0.2">
      <c r="B72" s="17" t="s">
        <v>59</v>
      </c>
      <c r="C72" s="6"/>
      <c r="D72" s="18"/>
      <c r="E72" s="9">
        <f>+E71/1000000</f>
        <v>0</v>
      </c>
    </row>
    <row r="73" spans="2:5" ht="12.95" customHeight="1" x14ac:dyDescent="0.2">
      <c r="B73" s="34"/>
      <c r="D73" s="39"/>
      <c r="E73" s="39"/>
    </row>
    <row r="74" spans="2:5" ht="12.95" customHeight="1" x14ac:dyDescent="0.2">
      <c r="B74" s="34"/>
      <c r="D74" s="39"/>
      <c r="E74" s="39"/>
    </row>
    <row r="75" spans="2:5" ht="12.95" customHeight="1" x14ac:dyDescent="0.2">
      <c r="B75" s="40" t="s">
        <v>92</v>
      </c>
      <c r="C75" s="42"/>
      <c r="D75" s="39"/>
      <c r="E75" s="39"/>
    </row>
    <row r="76" spans="2:5" ht="12.95" customHeight="1" x14ac:dyDescent="0.2">
      <c r="B76" s="41" t="s">
        <v>60</v>
      </c>
      <c r="C76" s="42"/>
      <c r="D76" s="39"/>
      <c r="E76" s="39"/>
    </row>
    <row r="77" spans="2:5" ht="12.95" customHeight="1" x14ac:dyDescent="0.2">
      <c r="B77" s="68"/>
      <c r="C77" s="68"/>
      <c r="D77" s="68"/>
      <c r="E77" s="68"/>
    </row>
    <row r="78" spans="2:5" ht="12.95" customHeight="1" x14ac:dyDescent="0.2">
      <c r="B78" s="33" t="s">
        <v>33</v>
      </c>
      <c r="E78" s="14">
        <f>+E24+E72</f>
        <v>14.973613</v>
      </c>
    </row>
    <row r="79" spans="2:5" ht="12.95" customHeight="1" x14ac:dyDescent="0.2">
      <c r="B79" s="11" t="s">
        <v>34</v>
      </c>
      <c r="C79" s="11"/>
      <c r="D79" s="11"/>
      <c r="E79" s="19">
        <f>+E49</f>
        <v>2.9163649999999999</v>
      </c>
    </row>
  </sheetData>
  <mergeCells count="7">
    <mergeCell ref="B77:E77"/>
    <mergeCell ref="B4:C4"/>
    <mergeCell ref="D4:E4"/>
    <mergeCell ref="B29:C29"/>
    <mergeCell ref="D29:E29"/>
    <mergeCell ref="B54:C54"/>
    <mergeCell ref="D54:E54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  <ignoredErrors>
    <ignoredError sqref="A6:B21 B31:B46 B56:B6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3EAC0-6510-46EC-AF19-0506A49915AE}">
  <sheetPr>
    <pageSetUpPr fitToPage="1"/>
  </sheetPr>
  <dimension ref="B2:Q79"/>
  <sheetViews>
    <sheetView showGridLines="0" zoomScale="85" zoomScaleNormal="85" workbookViewId="0">
      <selection activeCell="Q9" sqref="Q9"/>
    </sheetView>
  </sheetViews>
  <sheetFormatPr defaultColWidth="9.33203125" defaultRowHeight="12.95" customHeight="1" x14ac:dyDescent="0.2"/>
  <cols>
    <col min="1" max="1" width="2.83203125" style="33" customWidth="1"/>
    <col min="2" max="2" width="10.33203125" style="33" customWidth="1"/>
    <col min="3" max="3" width="10.83203125" style="33" customWidth="1"/>
    <col min="4" max="4" width="13.83203125" style="33" customWidth="1"/>
    <col min="5" max="5" width="14.1640625" style="33" customWidth="1"/>
    <col min="6" max="6" width="10.33203125" style="33" customWidth="1"/>
    <col min="7" max="7" width="11.5" style="33" customWidth="1"/>
    <col min="8" max="9" width="17.83203125" style="33" customWidth="1"/>
    <col min="10" max="16384" width="9.33203125" style="33"/>
  </cols>
  <sheetData>
    <row r="2" spans="2:5" ht="12.95" customHeight="1" x14ac:dyDescent="0.25">
      <c r="B2" s="29" t="s">
        <v>98</v>
      </c>
      <c r="C2" s="28"/>
      <c r="D2" s="42"/>
      <c r="E2" s="42"/>
    </row>
    <row r="3" spans="2:5" ht="12.95" customHeight="1" x14ac:dyDescent="0.2">
      <c r="B3" s="35"/>
      <c r="C3" s="42"/>
      <c r="D3" s="42"/>
      <c r="E3" s="42"/>
    </row>
    <row r="4" spans="2:5" ht="22.5" customHeight="1" x14ac:dyDescent="0.2">
      <c r="B4" s="69" t="s">
        <v>48</v>
      </c>
      <c r="C4" s="69"/>
      <c r="D4" s="69" t="s">
        <v>49</v>
      </c>
      <c r="E4" s="69"/>
    </row>
    <row r="5" spans="2:5" ht="22.5" x14ac:dyDescent="0.2">
      <c r="B5" s="36" t="s">
        <v>0</v>
      </c>
      <c r="C5" s="36" t="s">
        <v>1</v>
      </c>
      <c r="D5" s="36" t="s">
        <v>50</v>
      </c>
      <c r="E5" s="36" t="s">
        <v>55</v>
      </c>
    </row>
    <row r="6" spans="2:5" ht="12.95" customHeight="1" x14ac:dyDescent="0.2">
      <c r="B6" s="30" t="s">
        <v>2</v>
      </c>
      <c r="C6" s="30" t="s">
        <v>16</v>
      </c>
      <c r="D6" s="39">
        <v>6218740</v>
      </c>
      <c r="E6" s="39">
        <v>3682641</v>
      </c>
    </row>
    <row r="7" spans="2:5" ht="12.95" customHeight="1" x14ac:dyDescent="0.2">
      <c r="B7" s="30" t="s">
        <v>3</v>
      </c>
      <c r="C7" s="30" t="s">
        <v>17</v>
      </c>
      <c r="D7" s="39">
        <v>3259665</v>
      </c>
      <c r="E7" s="39">
        <v>1961736</v>
      </c>
    </row>
    <row r="8" spans="2:5" ht="12.95" customHeight="1" x14ac:dyDescent="0.2">
      <c r="B8" s="30" t="s">
        <v>4</v>
      </c>
      <c r="C8" s="30" t="s">
        <v>18</v>
      </c>
      <c r="D8" s="39">
        <v>12059520</v>
      </c>
      <c r="E8" s="39">
        <v>473881</v>
      </c>
    </row>
    <row r="9" spans="2:5" ht="12.95" customHeight="1" x14ac:dyDescent="0.2">
      <c r="B9" s="30" t="s">
        <v>5</v>
      </c>
      <c r="C9" s="30" t="s">
        <v>19</v>
      </c>
      <c r="D9" s="39">
        <v>57650</v>
      </c>
      <c r="E9" s="39">
        <v>5390</v>
      </c>
    </row>
    <row r="10" spans="2:5" ht="12.95" customHeight="1" x14ac:dyDescent="0.2">
      <c r="B10" s="30" t="s">
        <v>6</v>
      </c>
      <c r="C10" s="30" t="s">
        <v>20</v>
      </c>
      <c r="D10" s="39">
        <v>707515628</v>
      </c>
      <c r="E10" s="39">
        <v>1849764</v>
      </c>
    </row>
    <row r="11" spans="2:5" ht="12.95" customHeight="1" x14ac:dyDescent="0.2">
      <c r="B11" s="30" t="s">
        <v>7</v>
      </c>
      <c r="C11" s="30" t="s">
        <v>21</v>
      </c>
      <c r="D11" s="39">
        <v>7873040</v>
      </c>
      <c r="E11" s="39">
        <v>39140</v>
      </c>
    </row>
    <row r="12" spans="2:5" ht="12.95" customHeight="1" x14ac:dyDescent="0.2">
      <c r="B12" s="30" t="s">
        <v>8</v>
      </c>
      <c r="C12" s="30" t="s">
        <v>22</v>
      </c>
      <c r="D12" s="39">
        <v>101950</v>
      </c>
      <c r="E12" s="39">
        <v>6588</v>
      </c>
    </row>
    <row r="13" spans="2:5" ht="12.95" customHeight="1" x14ac:dyDescent="0.2">
      <c r="B13" s="30" t="s">
        <v>35</v>
      </c>
      <c r="C13" s="30" t="s">
        <v>36</v>
      </c>
      <c r="D13" s="39">
        <v>221260</v>
      </c>
      <c r="E13" s="39">
        <v>1631</v>
      </c>
    </row>
    <row r="14" spans="2:5" ht="12.95" customHeight="1" x14ac:dyDescent="0.2">
      <c r="B14" s="30" t="s">
        <v>9</v>
      </c>
      <c r="C14" s="30" t="s">
        <v>23</v>
      </c>
      <c r="D14" s="39">
        <v>171780</v>
      </c>
      <c r="E14" s="39">
        <v>10961</v>
      </c>
    </row>
    <row r="15" spans="2:5" ht="12.95" customHeight="1" x14ac:dyDescent="0.2">
      <c r="B15" s="30" t="s">
        <v>10</v>
      </c>
      <c r="C15" s="30" t="s">
        <v>24</v>
      </c>
      <c r="D15" s="39">
        <v>7766260</v>
      </c>
      <c r="E15" s="39">
        <v>8100964</v>
      </c>
    </row>
    <row r="16" spans="2:5" ht="12.95" customHeight="1" x14ac:dyDescent="0.2">
      <c r="B16" s="30" t="s">
        <v>11</v>
      </c>
      <c r="C16" s="30" t="s">
        <v>25</v>
      </c>
      <c r="D16" s="39">
        <v>2116492</v>
      </c>
      <c r="E16" s="39">
        <v>2366493</v>
      </c>
    </row>
    <row r="17" spans="2:17" ht="12.95" customHeight="1" x14ac:dyDescent="0.2">
      <c r="B17" s="30" t="s">
        <v>12</v>
      </c>
      <c r="C17" s="30" t="s">
        <v>26</v>
      </c>
      <c r="D17" s="39">
        <v>34606912</v>
      </c>
      <c r="E17" s="39">
        <v>29140168</v>
      </c>
    </row>
    <row r="18" spans="2:17" ht="12.95" customHeight="1" x14ac:dyDescent="0.2">
      <c r="B18" s="30" t="s">
        <v>13</v>
      </c>
      <c r="C18" s="30" t="s">
        <v>27</v>
      </c>
      <c r="D18" s="39">
        <v>7982226</v>
      </c>
      <c r="E18" s="39">
        <v>59352</v>
      </c>
    </row>
    <row r="19" spans="2:17" ht="12.95" customHeight="1" x14ac:dyDescent="0.2">
      <c r="B19" s="30" t="s">
        <v>37</v>
      </c>
      <c r="C19" s="30" t="s">
        <v>38</v>
      </c>
      <c r="D19" s="39">
        <v>10988</v>
      </c>
      <c r="E19" s="39">
        <v>1604</v>
      </c>
    </row>
    <row r="20" spans="2:17" ht="12.95" customHeight="1" x14ac:dyDescent="0.2">
      <c r="B20" s="30" t="s">
        <v>14</v>
      </c>
      <c r="C20" s="30" t="s">
        <v>28</v>
      </c>
      <c r="D20" s="39">
        <v>5008838</v>
      </c>
      <c r="E20" s="39">
        <v>2520934</v>
      </c>
      <c r="H20" s="14"/>
    </row>
    <row r="21" spans="2:17" ht="12.95" customHeight="1" x14ac:dyDescent="0.2">
      <c r="B21" s="30" t="s">
        <v>15</v>
      </c>
      <c r="C21" s="30" t="s">
        <v>29</v>
      </c>
      <c r="D21" s="39">
        <v>1887450</v>
      </c>
      <c r="E21" s="39">
        <v>403977</v>
      </c>
      <c r="H21" s="14"/>
    </row>
    <row r="22" spans="2:17" ht="12.95" customHeight="1" x14ac:dyDescent="0.2">
      <c r="B22" s="65" t="s">
        <v>57</v>
      </c>
      <c r="C22" s="30" t="s">
        <v>58</v>
      </c>
      <c r="D22" s="39"/>
      <c r="E22" s="39">
        <v>24563</v>
      </c>
      <c r="H22" s="14"/>
      <c r="I22" s="14"/>
    </row>
    <row r="23" spans="2:17" s="27" customFormat="1" ht="12.95" customHeight="1" x14ac:dyDescent="0.2">
      <c r="B23" s="15" t="s">
        <v>30</v>
      </c>
      <c r="C23" s="10"/>
      <c r="D23" s="10"/>
      <c r="E23" s="16">
        <f>SUM(E6:E22)</f>
        <v>50649787</v>
      </c>
      <c r="H23" s="21"/>
      <c r="I23" s="21"/>
    </row>
    <row r="24" spans="2:17" ht="12.95" customHeight="1" x14ac:dyDescent="0.2">
      <c r="B24" s="17" t="s">
        <v>59</v>
      </c>
      <c r="C24" s="6"/>
      <c r="D24" s="18"/>
      <c r="E24" s="9">
        <f>+E23/1000000</f>
        <v>50.649787000000003</v>
      </c>
      <c r="I24" s="14"/>
    </row>
    <row r="25" spans="2:17" ht="12.95" customHeight="1" x14ac:dyDescent="0.2">
      <c r="B25" s="34"/>
      <c r="D25" s="31"/>
      <c r="E25" s="31"/>
    </row>
    <row r="26" spans="2:17" ht="12.95" customHeight="1" x14ac:dyDescent="0.2">
      <c r="B26" s="34"/>
      <c r="D26" s="31"/>
      <c r="E26" s="31"/>
    </row>
    <row r="27" spans="2:17" ht="12.95" customHeight="1" x14ac:dyDescent="0.2">
      <c r="B27" s="40" t="s">
        <v>99</v>
      </c>
      <c r="C27" s="42"/>
      <c r="D27" s="42"/>
      <c r="E27" s="42"/>
    </row>
    <row r="28" spans="2:17" ht="12.95" customHeight="1" x14ac:dyDescent="0.2">
      <c r="B28" s="32"/>
      <c r="C28" s="42"/>
      <c r="D28" s="42"/>
      <c r="E28" s="42"/>
      <c r="Q28" s="22"/>
    </row>
    <row r="29" spans="2:17" ht="22.5" customHeight="1" x14ac:dyDescent="0.2">
      <c r="B29" s="69" t="s">
        <v>48</v>
      </c>
      <c r="C29" s="69"/>
      <c r="D29" s="69" t="s">
        <v>51</v>
      </c>
      <c r="E29" s="69"/>
      <c r="Q29" s="22"/>
    </row>
    <row r="30" spans="2:17" ht="22.5" x14ac:dyDescent="0.2">
      <c r="B30" s="36" t="s">
        <v>0</v>
      </c>
      <c r="C30" s="36" t="s">
        <v>1</v>
      </c>
      <c r="D30" s="36" t="s">
        <v>50</v>
      </c>
      <c r="E30" s="36" t="s">
        <v>55</v>
      </c>
      <c r="Q30" s="22"/>
    </row>
    <row r="31" spans="2:17" ht="12.95" customHeight="1" x14ac:dyDescent="0.2">
      <c r="B31" s="30" t="s">
        <v>2</v>
      </c>
      <c r="C31" s="30" t="s">
        <v>16</v>
      </c>
      <c r="D31" s="39">
        <v>295880</v>
      </c>
      <c r="E31" s="39">
        <v>181705</v>
      </c>
      <c r="Q31" s="22"/>
    </row>
    <row r="32" spans="2:17" ht="12.95" customHeight="1" x14ac:dyDescent="0.2">
      <c r="B32" s="30">
        <v>124</v>
      </c>
      <c r="C32" s="30" t="s">
        <v>17</v>
      </c>
      <c r="D32" s="39">
        <v>283770</v>
      </c>
      <c r="E32" s="39">
        <v>177026</v>
      </c>
      <c r="Q32" s="22"/>
    </row>
    <row r="33" spans="2:5" ht="12.95" customHeight="1" x14ac:dyDescent="0.2">
      <c r="B33" s="30" t="s">
        <v>4</v>
      </c>
      <c r="C33" s="30" t="s">
        <v>18</v>
      </c>
      <c r="D33" s="39">
        <v>2146820</v>
      </c>
      <c r="E33" s="39">
        <v>90843</v>
      </c>
    </row>
    <row r="34" spans="2:5" ht="12.95" customHeight="1" x14ac:dyDescent="0.2">
      <c r="B34" s="30" t="s">
        <v>5</v>
      </c>
      <c r="C34" s="30" t="s">
        <v>19</v>
      </c>
      <c r="D34" s="39">
        <v>26200</v>
      </c>
      <c r="E34" s="39">
        <v>3616</v>
      </c>
    </row>
    <row r="35" spans="2:5" ht="12.95" customHeight="1" x14ac:dyDescent="0.2">
      <c r="B35" s="30" t="s">
        <v>6</v>
      </c>
      <c r="C35" s="30" t="s">
        <v>20</v>
      </c>
      <c r="D35" s="39">
        <v>552363362</v>
      </c>
      <c r="E35" s="39">
        <v>1483717</v>
      </c>
    </row>
    <row r="36" spans="2:5" ht="12.95" customHeight="1" x14ac:dyDescent="0.2">
      <c r="B36" s="30" t="s">
        <v>7</v>
      </c>
      <c r="C36" s="30" t="s">
        <v>21</v>
      </c>
      <c r="D36" s="39">
        <v>5486000</v>
      </c>
      <c r="E36" s="39">
        <v>31093</v>
      </c>
    </row>
    <row r="37" spans="2:5" ht="12.95" customHeight="1" x14ac:dyDescent="0.2">
      <c r="B37" s="30" t="s">
        <v>8</v>
      </c>
      <c r="C37" s="30" t="s">
        <v>22</v>
      </c>
      <c r="D37" s="39">
        <v>29950</v>
      </c>
      <c r="E37" s="39">
        <v>2827</v>
      </c>
    </row>
    <row r="38" spans="2:5" ht="12.95" customHeight="1" x14ac:dyDescent="0.2">
      <c r="B38" s="30" t="s">
        <v>35</v>
      </c>
      <c r="C38" s="30" t="s">
        <v>36</v>
      </c>
      <c r="D38" s="39">
        <v>43210</v>
      </c>
      <c r="E38" s="39">
        <v>514</v>
      </c>
    </row>
    <row r="39" spans="2:5" ht="12.95" customHeight="1" x14ac:dyDescent="0.2">
      <c r="B39" s="30" t="s">
        <v>9</v>
      </c>
      <c r="C39" s="30" t="s">
        <v>23</v>
      </c>
      <c r="D39" s="39">
        <v>125920</v>
      </c>
      <c r="E39" s="39">
        <v>11884</v>
      </c>
    </row>
    <row r="40" spans="2:5" ht="12.95" customHeight="1" x14ac:dyDescent="0.2">
      <c r="B40" s="30" t="s">
        <v>10</v>
      </c>
      <c r="C40" s="30" t="s">
        <v>24</v>
      </c>
      <c r="D40" s="39">
        <v>1025962</v>
      </c>
      <c r="E40" s="39">
        <v>1112491</v>
      </c>
    </row>
    <row r="41" spans="2:5" ht="12.95" customHeight="1" x14ac:dyDescent="0.2">
      <c r="B41" s="30" t="s">
        <v>11</v>
      </c>
      <c r="C41" s="30" t="s">
        <v>25</v>
      </c>
      <c r="D41" s="39">
        <v>526675</v>
      </c>
      <c r="E41" s="39">
        <v>624945</v>
      </c>
    </row>
    <row r="42" spans="2:5" ht="12.95" customHeight="1" x14ac:dyDescent="0.2">
      <c r="B42" s="30" t="s">
        <v>12</v>
      </c>
      <c r="C42" s="30" t="s">
        <v>26</v>
      </c>
      <c r="D42" s="39">
        <v>2781555</v>
      </c>
      <c r="E42" s="39">
        <v>2444513</v>
      </c>
    </row>
    <row r="43" spans="2:5" ht="12.95" customHeight="1" x14ac:dyDescent="0.2">
      <c r="B43" s="30" t="s">
        <v>13</v>
      </c>
      <c r="C43" s="30" t="s">
        <v>27</v>
      </c>
      <c r="D43" s="39">
        <v>5060816</v>
      </c>
      <c r="E43" s="39">
        <v>46428</v>
      </c>
    </row>
    <row r="44" spans="2:5" ht="12.95" customHeight="1" x14ac:dyDescent="0.2">
      <c r="B44" s="30" t="s">
        <v>37</v>
      </c>
      <c r="C44" s="30" t="s">
        <v>38</v>
      </c>
      <c r="D44" s="39">
        <v>9310</v>
      </c>
      <c r="E44" s="39">
        <v>1734</v>
      </c>
    </row>
    <row r="45" spans="2:5" ht="12.95" customHeight="1" x14ac:dyDescent="0.2">
      <c r="B45" s="30" t="s">
        <v>14</v>
      </c>
      <c r="C45" s="30" t="s">
        <v>28</v>
      </c>
      <c r="D45" s="39">
        <v>4201184</v>
      </c>
      <c r="E45" s="39">
        <v>2194137</v>
      </c>
    </row>
    <row r="46" spans="2:5" ht="12.95" customHeight="1" x14ac:dyDescent="0.2">
      <c r="B46" s="30" t="s">
        <v>15</v>
      </c>
      <c r="C46" s="30" t="s">
        <v>29</v>
      </c>
      <c r="D46" s="39">
        <v>349570</v>
      </c>
      <c r="E46" s="39">
        <v>82977</v>
      </c>
    </row>
    <row r="47" spans="2:5" ht="12.95" customHeight="1" x14ac:dyDescent="0.2">
      <c r="B47" s="65" t="s">
        <v>57</v>
      </c>
      <c r="C47" s="30" t="s">
        <v>58</v>
      </c>
      <c r="D47" s="39"/>
      <c r="E47" s="39">
        <v>25054</v>
      </c>
    </row>
    <row r="48" spans="2:5" s="27" customFormat="1" ht="12.95" customHeight="1" x14ac:dyDescent="0.2">
      <c r="B48" s="10" t="s">
        <v>30</v>
      </c>
      <c r="C48" s="10"/>
      <c r="D48" s="16"/>
      <c r="E48" s="16">
        <f>SUM(E31:E47)</f>
        <v>8515504</v>
      </c>
    </row>
    <row r="49" spans="2:5" ht="12.95" customHeight="1" x14ac:dyDescent="0.2">
      <c r="B49" s="17" t="s">
        <v>59</v>
      </c>
      <c r="C49" s="6"/>
      <c r="D49" s="18"/>
      <c r="E49" s="9">
        <f>+E48/1000000</f>
        <v>8.515504</v>
      </c>
    </row>
    <row r="50" spans="2:5" ht="12.95" customHeight="1" x14ac:dyDescent="0.2">
      <c r="B50" s="34"/>
      <c r="D50" s="31"/>
      <c r="E50" s="31"/>
    </row>
    <row r="51" spans="2:5" ht="12.95" customHeight="1" x14ac:dyDescent="0.2">
      <c r="B51" s="34"/>
      <c r="D51" s="31"/>
      <c r="E51" s="31"/>
    </row>
    <row r="52" spans="2:5" ht="12.95" customHeight="1" x14ac:dyDescent="0.2">
      <c r="B52" s="37" t="s">
        <v>100</v>
      </c>
      <c r="C52" s="42"/>
      <c r="D52" s="42"/>
      <c r="E52" s="42"/>
    </row>
    <row r="53" spans="2:5" ht="12.95" customHeight="1" x14ac:dyDescent="0.2">
      <c r="B53" s="35"/>
      <c r="C53" s="42"/>
      <c r="D53" s="42"/>
      <c r="E53" s="42"/>
    </row>
    <row r="54" spans="2:5" ht="22.5" customHeight="1" x14ac:dyDescent="0.2">
      <c r="B54" s="69" t="s">
        <v>48</v>
      </c>
      <c r="C54" s="69"/>
      <c r="D54" s="69" t="s">
        <v>49</v>
      </c>
      <c r="E54" s="69"/>
    </row>
    <row r="55" spans="2:5" ht="22.5" x14ac:dyDescent="0.2">
      <c r="B55" s="36" t="s">
        <v>0</v>
      </c>
      <c r="C55" s="36" t="s">
        <v>1</v>
      </c>
      <c r="D55" s="36" t="s">
        <v>50</v>
      </c>
      <c r="E55" s="36" t="s">
        <v>55</v>
      </c>
    </row>
    <row r="56" spans="2:5" ht="12.95" customHeight="1" x14ac:dyDescent="0.2">
      <c r="B56" s="30" t="s">
        <v>2</v>
      </c>
      <c r="C56" s="30" t="s">
        <v>16</v>
      </c>
      <c r="D56" s="39">
        <v>0</v>
      </c>
      <c r="E56" s="39">
        <v>0</v>
      </c>
    </row>
    <row r="57" spans="2:5" ht="12.95" customHeight="1" x14ac:dyDescent="0.2">
      <c r="B57" s="30">
        <v>124</v>
      </c>
      <c r="C57" s="30" t="s">
        <v>17</v>
      </c>
      <c r="D57" s="39">
        <v>0</v>
      </c>
      <c r="E57" s="39">
        <v>0</v>
      </c>
    </row>
    <row r="58" spans="2:5" ht="12.95" customHeight="1" x14ac:dyDescent="0.2">
      <c r="B58" s="30" t="s">
        <v>4</v>
      </c>
      <c r="C58" s="30" t="s">
        <v>18</v>
      </c>
      <c r="D58" s="39">
        <v>0</v>
      </c>
      <c r="E58" s="39">
        <v>0</v>
      </c>
    </row>
    <row r="59" spans="2:5" ht="12.95" customHeight="1" x14ac:dyDescent="0.2">
      <c r="B59" s="30" t="s">
        <v>5</v>
      </c>
      <c r="C59" s="30" t="s">
        <v>19</v>
      </c>
      <c r="D59" s="39">
        <v>0</v>
      </c>
      <c r="E59" s="39">
        <v>0</v>
      </c>
    </row>
    <row r="60" spans="2:5" ht="12.95" customHeight="1" x14ac:dyDescent="0.2">
      <c r="B60" s="30" t="s">
        <v>6</v>
      </c>
      <c r="C60" s="30" t="s">
        <v>20</v>
      </c>
      <c r="D60" s="39">
        <v>0</v>
      </c>
      <c r="E60" s="39">
        <v>0</v>
      </c>
    </row>
    <row r="61" spans="2:5" ht="12.95" customHeight="1" x14ac:dyDescent="0.2">
      <c r="B61" s="30" t="s">
        <v>7</v>
      </c>
      <c r="C61" s="30" t="s">
        <v>21</v>
      </c>
      <c r="D61" s="39">
        <v>0</v>
      </c>
      <c r="E61" s="39">
        <v>0</v>
      </c>
    </row>
    <row r="62" spans="2:5" ht="12.95" customHeight="1" x14ac:dyDescent="0.2">
      <c r="B62" s="30" t="s">
        <v>8</v>
      </c>
      <c r="C62" s="30" t="s">
        <v>22</v>
      </c>
      <c r="D62" s="39">
        <v>0</v>
      </c>
      <c r="E62" s="39">
        <v>0</v>
      </c>
    </row>
    <row r="63" spans="2:5" ht="12.95" customHeight="1" x14ac:dyDescent="0.2">
      <c r="B63" s="30" t="s">
        <v>9</v>
      </c>
      <c r="C63" s="30" t="s">
        <v>23</v>
      </c>
      <c r="D63" s="39">
        <v>0</v>
      </c>
      <c r="E63" s="39">
        <v>0</v>
      </c>
    </row>
    <row r="64" spans="2:5" ht="12.95" customHeight="1" x14ac:dyDescent="0.2">
      <c r="B64" s="30" t="s">
        <v>10</v>
      </c>
      <c r="C64" s="30" t="s">
        <v>24</v>
      </c>
      <c r="D64" s="39">
        <v>0</v>
      </c>
      <c r="E64" s="39">
        <v>0</v>
      </c>
    </row>
    <row r="65" spans="2:5" ht="12.95" customHeight="1" x14ac:dyDescent="0.2">
      <c r="B65" s="30" t="s">
        <v>11</v>
      </c>
      <c r="C65" s="30" t="s">
        <v>25</v>
      </c>
      <c r="D65" s="39">
        <v>0</v>
      </c>
      <c r="E65" s="39">
        <v>0</v>
      </c>
    </row>
    <row r="66" spans="2:5" ht="12.95" customHeight="1" x14ac:dyDescent="0.2">
      <c r="B66" s="30" t="s">
        <v>12</v>
      </c>
      <c r="C66" s="30" t="s">
        <v>26</v>
      </c>
      <c r="D66" s="39">
        <v>0</v>
      </c>
      <c r="E66" s="39">
        <v>0</v>
      </c>
    </row>
    <row r="67" spans="2:5" ht="12.95" customHeight="1" x14ac:dyDescent="0.2">
      <c r="B67" s="30" t="s">
        <v>13</v>
      </c>
      <c r="C67" s="30" t="s">
        <v>27</v>
      </c>
      <c r="D67" s="39">
        <v>0</v>
      </c>
      <c r="E67" s="39">
        <v>0</v>
      </c>
    </row>
    <row r="68" spans="2:5" ht="12.95" customHeight="1" x14ac:dyDescent="0.2">
      <c r="B68" s="30" t="s">
        <v>14</v>
      </c>
      <c r="C68" s="30" t="s">
        <v>28</v>
      </c>
      <c r="D68" s="39">
        <v>0</v>
      </c>
      <c r="E68" s="39">
        <v>0</v>
      </c>
    </row>
    <row r="69" spans="2:5" ht="12.95" customHeight="1" x14ac:dyDescent="0.2">
      <c r="B69" s="30" t="s">
        <v>15</v>
      </c>
      <c r="C69" s="30" t="s">
        <v>29</v>
      </c>
      <c r="D69" s="39">
        <v>0</v>
      </c>
      <c r="E69" s="39">
        <v>0</v>
      </c>
    </row>
    <row r="70" spans="2:5" ht="12.95" customHeight="1" x14ac:dyDescent="0.2">
      <c r="B70" s="65" t="s">
        <v>57</v>
      </c>
      <c r="C70" s="30" t="s">
        <v>58</v>
      </c>
      <c r="D70" s="39"/>
      <c r="E70" s="39">
        <v>0</v>
      </c>
    </row>
    <row r="71" spans="2:5" s="27" customFormat="1" ht="12.95" customHeight="1" x14ac:dyDescent="0.2">
      <c r="B71" s="10" t="s">
        <v>30</v>
      </c>
      <c r="C71" s="10"/>
      <c r="D71" s="16"/>
      <c r="E71" s="16">
        <f>SUM(E56:E70)</f>
        <v>0</v>
      </c>
    </row>
    <row r="72" spans="2:5" ht="12.95" customHeight="1" x14ac:dyDescent="0.2">
      <c r="B72" s="17" t="s">
        <v>59</v>
      </c>
      <c r="C72" s="6"/>
      <c r="D72" s="18"/>
      <c r="E72" s="9">
        <f>+E71/1000000</f>
        <v>0</v>
      </c>
    </row>
    <row r="73" spans="2:5" ht="12.95" customHeight="1" x14ac:dyDescent="0.2">
      <c r="B73" s="34"/>
      <c r="D73" s="39"/>
      <c r="E73" s="39"/>
    </row>
    <row r="74" spans="2:5" ht="12.95" customHeight="1" x14ac:dyDescent="0.2">
      <c r="B74" s="34"/>
      <c r="D74" s="39"/>
      <c r="E74" s="39"/>
    </row>
    <row r="75" spans="2:5" ht="12.95" customHeight="1" x14ac:dyDescent="0.2">
      <c r="B75" s="40" t="s">
        <v>101</v>
      </c>
      <c r="C75" s="42"/>
      <c r="D75" s="39"/>
      <c r="E75" s="39"/>
    </row>
    <row r="76" spans="2:5" ht="12.95" customHeight="1" x14ac:dyDescent="0.2">
      <c r="B76" s="41" t="s">
        <v>60</v>
      </c>
      <c r="C76" s="42"/>
      <c r="D76" s="39"/>
      <c r="E76" s="39"/>
    </row>
    <row r="77" spans="2:5" ht="12.95" customHeight="1" x14ac:dyDescent="0.2">
      <c r="B77" s="68"/>
      <c r="C77" s="68"/>
      <c r="D77" s="68"/>
      <c r="E77" s="68"/>
    </row>
    <row r="78" spans="2:5" ht="12.95" customHeight="1" x14ac:dyDescent="0.2">
      <c r="B78" s="33" t="s">
        <v>33</v>
      </c>
      <c r="E78" s="14">
        <f>+E24+E72</f>
        <v>50.649787000000003</v>
      </c>
    </row>
    <row r="79" spans="2:5" ht="12.95" customHeight="1" x14ac:dyDescent="0.2">
      <c r="B79" s="11" t="s">
        <v>34</v>
      </c>
      <c r="C79" s="11"/>
      <c r="D79" s="11"/>
      <c r="E79" s="19">
        <f>+E49</f>
        <v>8.515504</v>
      </c>
    </row>
  </sheetData>
  <mergeCells count="7">
    <mergeCell ref="B77:E77"/>
    <mergeCell ref="B4:C4"/>
    <mergeCell ref="D4:E4"/>
    <mergeCell ref="B29:C29"/>
    <mergeCell ref="D29:E29"/>
    <mergeCell ref="B54:C54"/>
    <mergeCell ref="D54:E54"/>
  </mergeCells>
  <pageMargins left="0.70866141732283472" right="0.70866141732283472" top="0.74803149606299213" bottom="0.74803149606299213" header="0.31496062992125984" footer="0.31496062992125984"/>
  <pageSetup paperSize="9" scale="73" orientation="portrait" horizontalDpi="300" verticalDpi="300" r:id="rId1"/>
  <ignoredErrors>
    <ignoredError sqref="B6:B21 B31:B46 B56:B6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M53"/>
  <sheetViews>
    <sheetView showGridLines="0" tabSelected="1" zoomScale="85" zoomScaleNormal="85" workbookViewId="0">
      <selection activeCell="I51" sqref="I51"/>
    </sheetView>
  </sheetViews>
  <sheetFormatPr defaultColWidth="9.33203125" defaultRowHeight="12.95" customHeight="1" x14ac:dyDescent="0.2"/>
  <cols>
    <col min="1" max="1" width="2.83203125" style="2" customWidth="1"/>
    <col min="2" max="2" width="33.1640625" style="2" customWidth="1"/>
    <col min="3" max="8" width="16.1640625" style="54" customWidth="1"/>
    <col min="9" max="9" width="18.1640625" style="54" customWidth="1"/>
    <col min="10" max="10" width="16.1640625" style="54" customWidth="1"/>
    <col min="11" max="11" width="19.5" style="2" customWidth="1"/>
    <col min="12" max="12" width="11.6640625" style="2" customWidth="1"/>
    <col min="13" max="16384" width="9.33203125" style="2"/>
  </cols>
  <sheetData>
    <row r="2" spans="2:13" s="38" customFormat="1" ht="12.95" customHeight="1" x14ac:dyDescent="0.25">
      <c r="B2" s="44" t="s">
        <v>68</v>
      </c>
      <c r="C2" s="54"/>
      <c r="D2" s="54"/>
      <c r="E2" s="54"/>
      <c r="F2" s="54"/>
      <c r="G2" s="54"/>
      <c r="H2" s="54"/>
      <c r="I2" s="54"/>
      <c r="J2" s="54"/>
    </row>
    <row r="3" spans="2:13" s="38" customFormat="1" ht="12.95" customHeight="1" x14ac:dyDescent="0.2">
      <c r="B3" s="45" t="s">
        <v>61</v>
      </c>
      <c r="C3" s="54"/>
      <c r="D3" s="54"/>
      <c r="E3" s="54"/>
      <c r="F3" s="54"/>
      <c r="G3" s="54"/>
      <c r="H3" s="54"/>
      <c r="I3" s="54"/>
      <c r="J3" s="54"/>
    </row>
    <row r="5" spans="2:13" ht="12.95" customHeight="1" x14ac:dyDescent="0.2">
      <c r="B5" s="5"/>
      <c r="C5" s="24" t="s">
        <v>41</v>
      </c>
      <c r="D5" s="24" t="s">
        <v>42</v>
      </c>
      <c r="E5" s="24" t="s">
        <v>43</v>
      </c>
      <c r="F5" s="24" t="s">
        <v>44</v>
      </c>
      <c r="G5" s="24" t="s">
        <v>45</v>
      </c>
      <c r="H5" s="24" t="s">
        <v>46</v>
      </c>
      <c r="I5" s="67" t="s">
        <v>93</v>
      </c>
      <c r="J5" s="24" t="s">
        <v>94</v>
      </c>
    </row>
    <row r="6" spans="2:13" ht="12.95" customHeight="1" x14ac:dyDescent="0.2">
      <c r="B6" s="43" t="s">
        <v>64</v>
      </c>
      <c r="C6" s="48">
        <f>+'siječanj 2026'!$E$24+'siječanj 2026'!$E$73</f>
        <v>11183193</v>
      </c>
      <c r="D6" s="58">
        <f>+'veljača 2026'!$E$24+'veljača 2026'!$E$73</f>
        <v>11550188</v>
      </c>
      <c r="E6" s="58">
        <f>+'ožujak 2026'!$E$24+'ožujak 2026'!$E$73</f>
        <v>12527536</v>
      </c>
      <c r="F6" s="58">
        <f>+'travanj 2026'!$E$24+'travanj 2026'!$E$73</f>
        <v>11608388</v>
      </c>
      <c r="G6" s="58">
        <f>+'svibanj 2026'!$E$23+'svibanj 2026'!$E$71</f>
        <v>13016150</v>
      </c>
      <c r="H6" s="58">
        <f>+'lipanj 2026'!$E$23+'lipanj 2026'!$E$71</f>
        <v>14973613</v>
      </c>
      <c r="I6" s="58">
        <f>+'3Q 2026'!$E$23+'3Q 2026'!$E$71</f>
        <v>50649787</v>
      </c>
      <c r="J6" s="58"/>
    </row>
    <row r="7" spans="2:13" ht="12.95" customHeight="1" x14ac:dyDescent="0.2">
      <c r="B7" s="43" t="s">
        <v>65</v>
      </c>
      <c r="C7" s="48">
        <f>+'siječanj 2026'!$E$50</f>
        <v>2274729</v>
      </c>
      <c r="D7" s="58">
        <f>+'veljača 2026'!$E$50</f>
        <v>2182262</v>
      </c>
      <c r="E7" s="58">
        <f>+'ožujak 2026'!$E$50</f>
        <v>2149815</v>
      </c>
      <c r="F7" s="58">
        <f>+'travanj 2026'!$E$50</f>
        <v>2337661</v>
      </c>
      <c r="G7" s="58">
        <f>+'svibanj 2026'!$E$48</f>
        <v>2125406</v>
      </c>
      <c r="H7" s="58">
        <f>+'lipanj 2026'!$E$48</f>
        <v>2916365</v>
      </c>
      <c r="I7" s="58">
        <f>+'3Q 2026'!$E$48</f>
        <v>8515504</v>
      </c>
      <c r="J7" s="58"/>
    </row>
    <row r="8" spans="2:13" ht="12.95" customHeight="1" x14ac:dyDescent="0.2">
      <c r="B8" s="46" t="s">
        <v>31</v>
      </c>
      <c r="C8" s="7">
        <f t="shared" ref="C8:I8" si="0">SUM(C6:C7)</f>
        <v>13457922</v>
      </c>
      <c r="D8" s="7">
        <f t="shared" si="0"/>
        <v>13732450</v>
      </c>
      <c r="E8" s="7">
        <f t="shared" si="0"/>
        <v>14677351</v>
      </c>
      <c r="F8" s="7">
        <f t="shared" si="0"/>
        <v>13946049</v>
      </c>
      <c r="G8" s="7">
        <f t="shared" si="0"/>
        <v>15141556</v>
      </c>
      <c r="H8" s="7">
        <f t="shared" si="0"/>
        <v>17889978</v>
      </c>
      <c r="I8" s="7">
        <f t="shared" si="0"/>
        <v>59165291</v>
      </c>
      <c r="J8" s="7"/>
    </row>
    <row r="9" spans="2:13" ht="12.95" customHeight="1" x14ac:dyDescent="0.2">
      <c r="B9" s="12"/>
      <c r="C9" s="13"/>
      <c r="D9" s="13"/>
      <c r="E9" s="13"/>
      <c r="F9" s="13"/>
      <c r="G9" s="13"/>
      <c r="H9" s="13"/>
      <c r="I9" s="13"/>
      <c r="J9" s="13"/>
    </row>
    <row r="10" spans="2:13" s="54" customFormat="1" ht="12.95" customHeight="1" x14ac:dyDescent="0.2">
      <c r="B10" s="66" t="s">
        <v>95</v>
      </c>
      <c r="C10" s="13"/>
      <c r="D10" s="13"/>
      <c r="E10" s="13"/>
      <c r="F10" s="13"/>
      <c r="G10" s="13"/>
      <c r="H10" s="13"/>
      <c r="I10" s="13"/>
      <c r="J10" s="13"/>
    </row>
    <row r="11" spans="2:13" s="43" customFormat="1" ht="12.95" customHeight="1" x14ac:dyDescent="0.2">
      <c r="B11" s="42"/>
      <c r="C11" s="13"/>
      <c r="D11" s="13"/>
      <c r="E11" s="13"/>
      <c r="F11" s="13"/>
      <c r="G11" s="13"/>
      <c r="H11" s="13"/>
      <c r="I11" s="13"/>
      <c r="J11" s="13"/>
    </row>
    <row r="12" spans="2:13" s="43" customFormat="1" ht="12.95" customHeight="1" x14ac:dyDescent="0.2">
      <c r="B12" s="50" t="s">
        <v>52</v>
      </c>
      <c r="C12" s="13"/>
      <c r="D12" s="13"/>
      <c r="E12" s="13"/>
      <c r="F12" s="13"/>
      <c r="G12" s="13"/>
      <c r="H12" s="13"/>
      <c r="I12" s="13"/>
      <c r="J12" s="13"/>
    </row>
    <row r="13" spans="2:13" s="43" customFormat="1" ht="12.95" customHeight="1" x14ac:dyDescent="0.2">
      <c r="B13" s="49" t="s">
        <v>62</v>
      </c>
      <c r="C13" s="13"/>
      <c r="D13" s="13"/>
      <c r="E13" s="13"/>
      <c r="F13" s="13"/>
      <c r="G13" s="13"/>
      <c r="H13" s="13"/>
      <c r="I13" s="13"/>
      <c r="J13" s="13"/>
    </row>
    <row r="14" spans="2:13" ht="12.95" customHeight="1" x14ac:dyDescent="0.2">
      <c r="B14" s="12"/>
      <c r="C14" s="42"/>
      <c r="D14" s="42"/>
      <c r="E14" s="42"/>
      <c r="F14" s="42"/>
      <c r="G14" s="42"/>
      <c r="H14" s="42"/>
      <c r="I14" s="42"/>
      <c r="J14" s="42"/>
    </row>
    <row r="15" spans="2:13" ht="11.25" x14ac:dyDescent="0.2">
      <c r="B15" s="8" t="s">
        <v>48</v>
      </c>
      <c r="C15" s="24" t="s">
        <v>41</v>
      </c>
      <c r="D15" s="24" t="s">
        <v>42</v>
      </c>
      <c r="E15" s="24" t="s">
        <v>43</v>
      </c>
      <c r="F15" s="24" t="s">
        <v>44</v>
      </c>
      <c r="G15" s="24" t="s">
        <v>45</v>
      </c>
      <c r="H15" s="24" t="s">
        <v>46</v>
      </c>
      <c r="I15" s="67" t="s">
        <v>96</v>
      </c>
      <c r="J15" s="24" t="s">
        <v>94</v>
      </c>
      <c r="K15" s="23" t="s">
        <v>30</v>
      </c>
      <c r="L15" s="5" t="s">
        <v>47</v>
      </c>
    </row>
    <row r="16" spans="2:13" ht="12.95" customHeight="1" x14ac:dyDescent="0.2">
      <c r="B16" s="4" t="s">
        <v>16</v>
      </c>
      <c r="C16" s="48">
        <f>+'siječanj 2026'!$E6+'siječanj 2026'!$E32</f>
        <v>496575</v>
      </c>
      <c r="D16" s="58">
        <f>+'veljača 2026'!$E6+'veljača 2026'!$E32</f>
        <v>508817</v>
      </c>
      <c r="E16" s="58">
        <f>+'ožujak 2026'!$E6+'ožujak 2026'!$E32</f>
        <v>506510</v>
      </c>
      <c r="F16" s="58">
        <f>+'travanj 2026'!$E6+'travanj 2026'!$E32</f>
        <v>490388</v>
      </c>
      <c r="G16" s="58">
        <f>+'svibanj 2026'!$E6+'svibanj 2026'!$E31</f>
        <v>616041</v>
      </c>
      <c r="H16" s="58">
        <f>+'lipanj 2026'!$E6+'lipanj 2026'!$E31</f>
        <v>649065</v>
      </c>
      <c r="I16" s="58">
        <f>+'3Q 2026'!$E6+'3Q 2026'!$E31</f>
        <v>3864346</v>
      </c>
      <c r="J16" s="58"/>
      <c r="K16" s="3">
        <f t="shared" ref="K16:K32" si="1">SUM(C16:J16)</f>
        <v>7131742</v>
      </c>
      <c r="L16" s="58">
        <f>+(K16/K33)*100</f>
        <v>4.8184013486120376</v>
      </c>
      <c r="M16" s="30"/>
    </row>
    <row r="17" spans="2:13" ht="12.95" customHeight="1" x14ac:dyDescent="0.2">
      <c r="B17" s="4" t="s">
        <v>17</v>
      </c>
      <c r="C17" s="58">
        <f>+'siječanj 2026'!$E7+'siječanj 2026'!$E33</f>
        <v>211421</v>
      </c>
      <c r="D17" s="58">
        <f>+'veljača 2026'!$E7+'veljača 2026'!$E33</f>
        <v>297023</v>
      </c>
      <c r="E17" s="58">
        <f>+'ožujak 2026'!$E7+'ožujak 2026'!$E33</f>
        <v>441636</v>
      </c>
      <c r="F17" s="58">
        <f>+'travanj 2026'!$E7+'travanj 2026'!$E33</f>
        <v>337658</v>
      </c>
      <c r="G17" s="58">
        <f>+'svibanj 2026'!$E7+'svibanj 2026'!$E32</f>
        <v>478331</v>
      </c>
      <c r="H17" s="58">
        <f>+'lipanj 2026'!$E7+'lipanj 2026'!$E32</f>
        <v>582963</v>
      </c>
      <c r="I17" s="58">
        <f>+'3Q 2026'!$E7+'3Q 2026'!$E32</f>
        <v>2138762</v>
      </c>
      <c r="J17" s="58"/>
      <c r="K17" s="3">
        <f t="shared" si="1"/>
        <v>4487794</v>
      </c>
      <c r="L17" s="58">
        <f>+(K17/K33)*100</f>
        <v>3.0320772487132892</v>
      </c>
      <c r="M17" s="30"/>
    </row>
    <row r="18" spans="2:13" ht="12.95" customHeight="1" x14ac:dyDescent="0.2">
      <c r="B18" s="4" t="s">
        <v>18</v>
      </c>
      <c r="C18" s="58">
        <f>+'siječanj 2026'!$E8+'siječanj 2026'!$E34</f>
        <v>17151</v>
      </c>
      <c r="D18" s="58">
        <f>+'veljača 2026'!$E8+'veljača 2026'!$E34</f>
        <v>15226</v>
      </c>
      <c r="E18" s="58">
        <f>+'ožujak 2026'!$E8+'ožujak 2026'!$E34</f>
        <v>36496</v>
      </c>
      <c r="F18" s="58">
        <f>+'travanj 2026'!$E8+'travanj 2026'!$E34</f>
        <v>97730</v>
      </c>
      <c r="G18" s="58">
        <f>+'svibanj 2026'!$E8+'svibanj 2026'!$E33</f>
        <v>52196</v>
      </c>
      <c r="H18" s="58">
        <f>+'lipanj 2026'!$E8+'lipanj 2026'!$E33</f>
        <v>147550</v>
      </c>
      <c r="I18" s="58">
        <f>+'3Q 2026'!$E8+'3Q 2026'!$E33</f>
        <v>564724</v>
      </c>
      <c r="J18" s="58"/>
      <c r="K18" s="3">
        <f t="shared" si="1"/>
        <v>931073</v>
      </c>
      <c r="L18" s="58">
        <f>+(K18/K33)*100</f>
        <v>0.62905856645630975</v>
      </c>
      <c r="M18" s="30"/>
    </row>
    <row r="19" spans="2:13" ht="12.95" customHeight="1" x14ac:dyDescent="0.2">
      <c r="B19" s="4" t="s">
        <v>19</v>
      </c>
      <c r="C19" s="58">
        <f>+'siječanj 2026'!$E9+'siječanj 2026'!$E35</f>
        <v>16129</v>
      </c>
      <c r="D19" s="58">
        <f>+'veljača 2026'!$E9+'veljača 2026'!$E35</f>
        <v>13712</v>
      </c>
      <c r="E19" s="58">
        <f>+'ožujak 2026'!$E9+'ožujak 2026'!$E35</f>
        <v>32635</v>
      </c>
      <c r="F19" s="58">
        <f>+'travanj 2026'!$E9+'travanj 2026'!$E35</f>
        <v>2050</v>
      </c>
      <c r="G19" s="58">
        <f>+'svibanj 2026'!$E9+'svibanj 2026'!$E34</f>
        <v>4027</v>
      </c>
      <c r="H19" s="58">
        <f>+'lipanj 2026'!$E9+'lipanj 2026'!$E34</f>
        <v>3936</v>
      </c>
      <c r="I19" s="58">
        <f>+'3Q 2026'!$E9+'3Q 2026'!$E34</f>
        <v>9006</v>
      </c>
      <c r="J19" s="58"/>
      <c r="K19" s="3">
        <f t="shared" si="1"/>
        <v>81495</v>
      </c>
      <c r="L19" s="58">
        <f>+(K19/K33)*100</f>
        <v>5.5060266889230991E-2</v>
      </c>
      <c r="M19" s="30"/>
    </row>
    <row r="20" spans="2:13" ht="12.95" customHeight="1" x14ac:dyDescent="0.2">
      <c r="B20" s="4" t="s">
        <v>20</v>
      </c>
      <c r="C20" s="58">
        <f>+'siječanj 2026'!$E10+'siječanj 2026'!$E36</f>
        <v>679091</v>
      </c>
      <c r="D20" s="58">
        <f>+'veljača 2026'!$E10+'veljača 2026'!$E36</f>
        <v>788858</v>
      </c>
      <c r="E20" s="58">
        <f>+'ožujak 2026'!$E10+'ožujak 2026'!$E36</f>
        <v>645617</v>
      </c>
      <c r="F20" s="58">
        <f>+'travanj 2026'!$E10+'travanj 2026'!$E36</f>
        <v>895171</v>
      </c>
      <c r="G20" s="58">
        <f>+'svibanj 2026'!$E10+'svibanj 2026'!$E35</f>
        <v>1017671</v>
      </c>
      <c r="H20" s="58">
        <f>+'lipanj 2026'!$E10+'lipanj 2026'!$E35</f>
        <v>1148225</v>
      </c>
      <c r="I20" s="58">
        <f>+'3Q 2026'!$E10+'3Q 2026'!$E35</f>
        <v>3333481</v>
      </c>
      <c r="J20" s="58"/>
      <c r="K20" s="3">
        <f t="shared" si="1"/>
        <v>8508114</v>
      </c>
      <c r="L20" s="58">
        <f>+(K20/K33)*100</f>
        <v>5.7483161858273837</v>
      </c>
      <c r="M20" s="30"/>
    </row>
    <row r="21" spans="2:13" ht="12.95" customHeight="1" x14ac:dyDescent="0.2">
      <c r="B21" s="4" t="s">
        <v>21</v>
      </c>
      <c r="C21" s="58">
        <f>+'siječanj 2026'!$E11+'siječanj 2026'!$E37</f>
        <v>21555</v>
      </c>
      <c r="D21" s="58">
        <f>+'veljača 2026'!$E11+'veljača 2026'!$E37</f>
        <v>6120</v>
      </c>
      <c r="E21" s="58">
        <f>+'ožujak 2026'!$E11+'ožujak 2026'!$E37</f>
        <v>19628</v>
      </c>
      <c r="F21" s="58">
        <f>+'travanj 2026'!$E11+'travanj 2026'!$E37</f>
        <v>12638</v>
      </c>
      <c r="G21" s="58">
        <f>+'svibanj 2026'!$E11+'svibanj 2026'!$E36</f>
        <v>17092</v>
      </c>
      <c r="H21" s="58">
        <f>+'lipanj 2026'!$E11+'lipanj 2026'!$E36</f>
        <v>15488</v>
      </c>
      <c r="I21" s="58">
        <f>+'3Q 2026'!$E11+'3Q 2026'!$E36</f>
        <v>70233</v>
      </c>
      <c r="J21" s="58"/>
      <c r="K21" s="3">
        <f t="shared" si="1"/>
        <v>162754</v>
      </c>
      <c r="L21" s="58">
        <f>+(K21/K33)*100</f>
        <v>0.10996108567752501</v>
      </c>
      <c r="M21" s="30"/>
    </row>
    <row r="22" spans="2:13" ht="12.95" customHeight="1" x14ac:dyDescent="0.2">
      <c r="B22" s="4" t="s">
        <v>22</v>
      </c>
      <c r="C22" s="58">
        <f>+'siječanj 2026'!$E12+'siječanj 2026'!$E38</f>
        <v>2056</v>
      </c>
      <c r="D22" s="58">
        <f>+'veljača 2026'!$E12+'veljača 2026'!$E38</f>
        <v>1740</v>
      </c>
      <c r="E22" s="58">
        <f>+'ožujak 2026'!$E12+'ožujak 2026'!$E38</f>
        <v>4163</v>
      </c>
      <c r="F22" s="58">
        <f>+'travanj 2026'!$E12+'travanj 2026'!$E38</f>
        <v>1168</v>
      </c>
      <c r="G22" s="58">
        <f>+'svibanj 2026'!$E12+'svibanj 2026'!$E37</f>
        <v>1362</v>
      </c>
      <c r="H22" s="58">
        <f>+'lipanj 2026'!$E12+'lipanj 2026'!$E37</f>
        <v>3169</v>
      </c>
      <c r="I22" s="58">
        <f>+'3Q 2026'!$E12+'3Q 2026'!$E37</f>
        <v>9415</v>
      </c>
      <c r="J22" s="58"/>
      <c r="K22" s="3">
        <f t="shared" si="1"/>
        <v>23073</v>
      </c>
      <c r="L22" s="58">
        <f>+(K22/K33)*100</f>
        <v>1.5588754376774362E-2</v>
      </c>
      <c r="M22" s="30"/>
    </row>
    <row r="23" spans="2:13" ht="12.95" customHeight="1" x14ac:dyDescent="0.2">
      <c r="B23" s="20" t="s">
        <v>36</v>
      </c>
      <c r="C23" s="58">
        <f>+'siječanj 2026'!$E13+'siječanj 2026'!$E39</f>
        <v>2</v>
      </c>
      <c r="D23" s="58">
        <f>+'veljača 2026'!$E13+'veljača 2026'!$E39</f>
        <v>0</v>
      </c>
      <c r="E23" s="58">
        <f>+'ožujak 2026'!$E13+'ožujak 2026'!$E39</f>
        <v>81</v>
      </c>
      <c r="F23" s="58">
        <f>+'travanj 2026'!$E13+'travanj 2026'!$E39</f>
        <v>290</v>
      </c>
      <c r="G23" s="58">
        <f>+'svibanj 2026'!$E13+'svibanj 2026'!$E38</f>
        <v>711</v>
      </c>
      <c r="H23" s="58">
        <f>+'lipanj 2026'!$E13+'lipanj 2026'!$E38</f>
        <v>124</v>
      </c>
      <c r="I23" s="58">
        <f>+'3Q 2026'!$E13+'3Q 2026'!$E38</f>
        <v>2145</v>
      </c>
      <c r="J23" s="58"/>
      <c r="K23" s="3">
        <f t="shared" si="1"/>
        <v>3353</v>
      </c>
      <c r="L23" s="58">
        <f>+(K23/K33)*100</f>
        <v>2.2653791628884168E-3</v>
      </c>
      <c r="M23" s="20"/>
    </row>
    <row r="24" spans="2:13" ht="12.95" customHeight="1" x14ac:dyDescent="0.2">
      <c r="B24" s="4" t="s">
        <v>23</v>
      </c>
      <c r="C24" s="58">
        <f>+'siječanj 2026'!$E14+'siječanj 2026'!$E40</f>
        <v>2048</v>
      </c>
      <c r="D24" s="58">
        <f>+'veljača 2026'!$E14+'veljača 2026'!$E40</f>
        <v>1483</v>
      </c>
      <c r="E24" s="58">
        <f>+'ožujak 2026'!$E14+'ožujak 2026'!$E40</f>
        <v>5793</v>
      </c>
      <c r="F24" s="58">
        <f>+'travanj 2026'!$E14+'travanj 2026'!$E40</f>
        <v>2746</v>
      </c>
      <c r="G24" s="58">
        <f>+'svibanj 2026'!$E14+'svibanj 2026'!$E39</f>
        <v>2145</v>
      </c>
      <c r="H24" s="58">
        <f>+'lipanj 2026'!$E14+'lipanj 2026'!$E39</f>
        <v>5021</v>
      </c>
      <c r="I24" s="58">
        <f>+'3Q 2026'!$E14+'3Q 2026'!$E39</f>
        <v>22845</v>
      </c>
      <c r="J24" s="58"/>
      <c r="K24" s="3">
        <f t="shared" si="1"/>
        <v>42081</v>
      </c>
      <c r="L24" s="58">
        <f>+(K24/K33)*100</f>
        <v>2.8431082777664023E-2</v>
      </c>
      <c r="M24" s="30"/>
    </row>
    <row r="25" spans="2:13" ht="12.95" customHeight="1" x14ac:dyDescent="0.2">
      <c r="B25" s="4" t="s">
        <v>24</v>
      </c>
      <c r="C25" s="58">
        <f>+'siječanj 2026'!$E15+'siječanj 2026'!$E41</f>
        <v>3220779</v>
      </c>
      <c r="D25" s="58">
        <f>+'veljača 2026'!$E15+'veljača 2026'!$E41</f>
        <v>2887292</v>
      </c>
      <c r="E25" s="58">
        <f>+'ožujak 2026'!$E15+'ožujak 2026'!$E41</f>
        <v>2445153</v>
      </c>
      <c r="F25" s="58">
        <f>+'travanj 2026'!$E15+'travanj 2026'!$E41</f>
        <v>2944510</v>
      </c>
      <c r="G25" s="58">
        <f>+'svibanj 2026'!$E15+'svibanj 2026'!$E40</f>
        <v>2422359</v>
      </c>
      <c r="H25" s="58">
        <f>+'lipanj 2026'!$E15+'lipanj 2026'!$E40</f>
        <v>2687505</v>
      </c>
      <c r="I25" s="58">
        <f>+'3Q 2026'!$E15+'3Q 2026'!$E40</f>
        <v>9213455</v>
      </c>
      <c r="J25" s="58"/>
      <c r="K25" s="3">
        <f t="shared" si="1"/>
        <v>25821053</v>
      </c>
      <c r="L25" s="58">
        <f>+(K25/K33)*100</f>
        <v>17.445414682385159</v>
      </c>
      <c r="M25" s="30"/>
    </row>
    <row r="26" spans="2:13" ht="12.95" customHeight="1" x14ac:dyDescent="0.2">
      <c r="B26" s="4" t="s">
        <v>25</v>
      </c>
      <c r="C26" s="58">
        <f>+'siječanj 2026'!$E16+'siječanj 2026'!$E42</f>
        <v>482896</v>
      </c>
      <c r="D26" s="58">
        <f>+'veljača 2026'!$E16+'veljača 2026'!$E42</f>
        <v>434118</v>
      </c>
      <c r="E26" s="58">
        <f>+'ožujak 2026'!$E16+'ožujak 2026'!$E42</f>
        <v>701218</v>
      </c>
      <c r="F26" s="58">
        <f>+'travanj 2026'!$E16+'travanj 2026'!$E42</f>
        <v>775410</v>
      </c>
      <c r="G26" s="58">
        <f>+'svibanj 2026'!$E16+'svibanj 2026'!$E41</f>
        <v>797095</v>
      </c>
      <c r="H26" s="58">
        <f>+'lipanj 2026'!$E16+'lipanj 2026'!$E41</f>
        <v>813116</v>
      </c>
      <c r="I26" s="58">
        <f>+'3Q 2026'!$E16+'3Q 2026'!$E41</f>
        <v>2991438</v>
      </c>
      <c r="J26" s="58"/>
      <c r="K26" s="3">
        <f t="shared" si="1"/>
        <v>6995291</v>
      </c>
      <c r="L26" s="58">
        <f>+(K26/K33)*100</f>
        <v>4.7262112942859753</v>
      </c>
      <c r="M26" s="30"/>
    </row>
    <row r="27" spans="2:13" ht="12.95" customHeight="1" x14ac:dyDescent="0.2">
      <c r="B27" s="4" t="s">
        <v>26</v>
      </c>
      <c r="C27" s="58">
        <f>+'siječanj 2026'!$E17+'siječanj 2026'!$E43</f>
        <v>6829461</v>
      </c>
      <c r="D27" s="58">
        <f>+'veljača 2026'!$E17+'veljača 2026'!$E43</f>
        <v>7407706</v>
      </c>
      <c r="E27" s="58">
        <f>+'ožujak 2026'!$E17+'ožujak 2026'!$E43</f>
        <v>8324177</v>
      </c>
      <c r="F27" s="58">
        <f>+'travanj 2026'!$E17+'travanj 2026'!$E43</f>
        <v>6583259</v>
      </c>
      <c r="G27" s="58">
        <f>+'svibanj 2026'!$E17+'svibanj 2026'!$E42</f>
        <v>8220903</v>
      </c>
      <c r="H27" s="58">
        <f>+'lipanj 2026'!$E17+'lipanj 2026'!$E42</f>
        <v>10213039</v>
      </c>
      <c r="I27" s="58">
        <f>+'3Q 2026'!$E17+'3Q 2026'!$E42</f>
        <v>31584681</v>
      </c>
      <c r="J27" s="58"/>
      <c r="K27" s="3">
        <f t="shared" si="1"/>
        <v>79163226</v>
      </c>
      <c r="L27" s="58">
        <f>+(K27/K33)*100</f>
        <v>53.484856142984349</v>
      </c>
      <c r="M27" s="30"/>
    </row>
    <row r="28" spans="2:13" ht="12.95" customHeight="1" x14ac:dyDescent="0.2">
      <c r="B28" s="4" t="s">
        <v>27</v>
      </c>
      <c r="C28" s="58">
        <f>+'siječanj 2026'!$E18+'siječanj 2026'!$E44</f>
        <v>11020</v>
      </c>
      <c r="D28" s="58">
        <f>+'veljača 2026'!$E18+'veljača 2026'!$E44</f>
        <v>11227</v>
      </c>
      <c r="E28" s="58">
        <f>+'ožujak 2026'!$E18+'ožujak 2026'!$E44</f>
        <v>28725</v>
      </c>
      <c r="F28" s="58">
        <f>+'travanj 2026'!$E18+'travanj 2026'!$E44</f>
        <v>34255</v>
      </c>
      <c r="G28" s="58">
        <f>+'svibanj 2026'!$E18+'svibanj 2026'!$E43</f>
        <v>35516</v>
      </c>
      <c r="H28" s="58">
        <f>+'lipanj 2026'!$E18+'lipanj 2026'!$E43</f>
        <v>28719</v>
      </c>
      <c r="I28" s="58">
        <f>+'3Q 2026'!$E18+'3Q 2026'!$E43</f>
        <v>105780</v>
      </c>
      <c r="J28" s="58"/>
      <c r="K28" s="3">
        <f t="shared" si="1"/>
        <v>255242</v>
      </c>
      <c r="L28" s="58">
        <f>+(K28/K33)*100</f>
        <v>0.17244852618370571</v>
      </c>
      <c r="M28" s="30"/>
    </row>
    <row r="29" spans="2:13" ht="12.95" customHeight="1" x14ac:dyDescent="0.2">
      <c r="B29" s="20" t="s">
        <v>38</v>
      </c>
      <c r="C29" s="58">
        <f>+'siječanj 2026'!$E19+'siječanj 2026'!$E45</f>
        <v>0</v>
      </c>
      <c r="D29" s="58">
        <f>+'veljača 2026'!$E19+'veljača 2026'!$E45</f>
        <v>0</v>
      </c>
      <c r="E29" s="58">
        <f>+'ožujak 2026'!$E19+'ožujak 2026'!$E45</f>
        <v>900</v>
      </c>
      <c r="F29" s="58">
        <f>+'travanj 2026'!$E19+'travanj 2026'!$E45</f>
        <v>1435</v>
      </c>
      <c r="G29" s="58">
        <f>+'svibanj 2026'!$E19+'svibanj 2026'!$E44</f>
        <v>965</v>
      </c>
      <c r="H29" s="58">
        <f>+'lipanj 2026'!$E19+'lipanj 2026'!$E44</f>
        <v>430</v>
      </c>
      <c r="I29" s="58">
        <f>+'3Q 2026'!$E19+'3Q 2026'!$E44</f>
        <v>3338</v>
      </c>
      <c r="J29" s="58"/>
      <c r="K29" s="3">
        <f t="shared" si="1"/>
        <v>7068</v>
      </c>
      <c r="L29" s="58">
        <f>+(K29/K33)*100</f>
        <v>4.7753354975530356E-3</v>
      </c>
      <c r="M29" s="20"/>
    </row>
    <row r="30" spans="2:13" ht="12.95" customHeight="1" x14ac:dyDescent="0.2">
      <c r="B30" s="4" t="s">
        <v>28</v>
      </c>
      <c r="C30" s="58">
        <f>+'siječanj 2026'!$E21+'siječanj 2026'!$E47</f>
        <v>1404118</v>
      </c>
      <c r="D30" s="58">
        <f>+'veljača 2026'!$E21+'veljača 2026'!$E47</f>
        <v>1300905</v>
      </c>
      <c r="E30" s="58">
        <f>+'ožujak 2026'!$E21+'ožujak 2026'!$E47</f>
        <v>1415012</v>
      </c>
      <c r="F30" s="58">
        <f>+'travanj 2026'!$E21+'travanj 2026'!$E47</f>
        <v>1662807</v>
      </c>
      <c r="G30" s="58">
        <f>+'svibanj 2026'!$E20+'svibanj 2026'!$E45</f>
        <v>1413225</v>
      </c>
      <c r="H30" s="58">
        <f>+'lipanj 2026'!$E20+'lipanj 2026'!$E45</f>
        <v>1480690</v>
      </c>
      <c r="I30" s="58">
        <f>+'3Q 2026'!$E20+'3Q 2026'!$E45</f>
        <v>4715071</v>
      </c>
      <c r="J30" s="58"/>
      <c r="K30" s="3">
        <f t="shared" si="1"/>
        <v>13391828</v>
      </c>
      <c r="L30" s="58">
        <f>+(K30/K33)*100</f>
        <v>9.0478878926888342</v>
      </c>
      <c r="M30" s="30"/>
    </row>
    <row r="31" spans="2:13" ht="12.95" customHeight="1" x14ac:dyDescent="0.2">
      <c r="B31" s="4" t="s">
        <v>29</v>
      </c>
      <c r="C31" s="58">
        <f>+'siječanj 2026'!$E22+'siječanj 2026'!$E48</f>
        <v>63440</v>
      </c>
      <c r="D31" s="58">
        <f>+'veljača 2026'!$E22+'veljača 2026'!$E48</f>
        <v>58137</v>
      </c>
      <c r="E31" s="58">
        <f>+'ožujak 2026'!$E22+'ožujak 2026'!$E48</f>
        <v>61767</v>
      </c>
      <c r="F31" s="58">
        <f>+'travanj 2026'!$E22+'travanj 2026'!$E48</f>
        <v>96103</v>
      </c>
      <c r="G31" s="58">
        <f>+'svibanj 2026'!$E21+'svibanj 2026'!$E46</f>
        <v>48959</v>
      </c>
      <c r="H31" s="58">
        <f>+'lipanj 2026'!$E21+'lipanj 2026'!$E46</f>
        <v>102515</v>
      </c>
      <c r="I31" s="58">
        <f>+'3Q 2026'!$E21+'3Q 2026'!$E46</f>
        <v>486954</v>
      </c>
      <c r="J31" s="58"/>
      <c r="K31" s="3">
        <f t="shared" si="1"/>
        <v>917875</v>
      </c>
      <c r="L31" s="58">
        <f>+(K31/K33)*100</f>
        <v>0.6201416340996736</v>
      </c>
      <c r="M31" s="30"/>
    </row>
    <row r="32" spans="2:13" ht="12.95" customHeight="1" x14ac:dyDescent="0.2">
      <c r="B32" s="4" t="s">
        <v>56</v>
      </c>
      <c r="C32" s="58">
        <f>+'siječanj 2026'!$E23+'siječanj 2026'!$E49</f>
        <v>126</v>
      </c>
      <c r="D32" s="58">
        <f>+'veljača 2026'!$E23+'veljača 2026'!$E49</f>
        <v>86</v>
      </c>
      <c r="E32" s="58">
        <f>+'ožujak 2026'!$E23+'ožujak 2026'!$E49</f>
        <v>7840</v>
      </c>
      <c r="F32" s="58">
        <f>+'travanj 2026'!$E23+'travanj 2026'!$E49</f>
        <v>8431</v>
      </c>
      <c r="G32" s="58">
        <f>+'svibanj 2026'!$E22+'svibanj 2026'!$E47</f>
        <v>12958</v>
      </c>
      <c r="H32" s="58">
        <f>+'lipanj 2026'!$E22+'lipanj 2026'!$E47</f>
        <v>8423</v>
      </c>
      <c r="I32" s="58">
        <f>+'3Q 2026'!$E22+'3Q 2026'!$E47</f>
        <v>49617</v>
      </c>
      <c r="J32" s="58"/>
      <c r="K32" s="3">
        <f t="shared" si="1"/>
        <v>87481</v>
      </c>
      <c r="L32" s="58">
        <f>+(K32/K33)*100</f>
        <v>5.9104573381640796E-2</v>
      </c>
      <c r="M32" s="30"/>
    </row>
    <row r="33" spans="2:12" ht="12.95" customHeight="1" x14ac:dyDescent="0.2">
      <c r="B33" s="51" t="s">
        <v>31</v>
      </c>
      <c r="C33" s="7">
        <f t="shared" ref="C33:L33" si="2">SUM(C16:C32)</f>
        <v>13457868</v>
      </c>
      <c r="D33" s="7">
        <f t="shared" si="2"/>
        <v>13732450</v>
      </c>
      <c r="E33" s="7">
        <f t="shared" si="2"/>
        <v>14677351</v>
      </c>
      <c r="F33" s="7">
        <f t="shared" si="2"/>
        <v>13946049</v>
      </c>
      <c r="G33" s="7">
        <f t="shared" si="2"/>
        <v>15141556</v>
      </c>
      <c r="H33" s="7">
        <f t="shared" si="2"/>
        <v>17889978</v>
      </c>
      <c r="I33" s="7">
        <f t="shared" si="2"/>
        <v>59165291</v>
      </c>
      <c r="J33" s="7">
        <f t="shared" si="2"/>
        <v>0</v>
      </c>
      <c r="K33" s="7">
        <f t="shared" si="2"/>
        <v>148010543</v>
      </c>
      <c r="L33" s="7">
        <f t="shared" si="2"/>
        <v>99.999999999999986</v>
      </c>
    </row>
    <row r="34" spans="2:12" ht="12.95" customHeight="1" x14ac:dyDescent="0.2">
      <c r="C34" s="48"/>
      <c r="D34" s="48"/>
      <c r="E34" s="48"/>
      <c r="F34" s="48"/>
      <c r="G34" s="48"/>
      <c r="H34" s="48"/>
      <c r="I34" s="48"/>
      <c r="J34" s="48"/>
    </row>
    <row r="35" spans="2:12" s="47" customFormat="1" ht="12.95" customHeight="1" x14ac:dyDescent="0.2">
      <c r="C35" s="48"/>
      <c r="D35" s="48"/>
      <c r="E35" s="48"/>
      <c r="F35" s="48"/>
      <c r="G35" s="48"/>
      <c r="H35" s="48"/>
      <c r="I35" s="48"/>
      <c r="J35" s="48"/>
    </row>
    <row r="36" spans="2:12" s="47" customFormat="1" ht="12.95" customHeight="1" x14ac:dyDescent="0.2">
      <c r="B36" s="56" t="s">
        <v>53</v>
      </c>
      <c r="C36" s="48"/>
      <c r="D36" s="48"/>
      <c r="E36" s="48"/>
      <c r="F36" s="48"/>
      <c r="G36" s="48"/>
      <c r="H36" s="48"/>
      <c r="I36" s="48"/>
      <c r="J36" s="48"/>
    </row>
    <row r="37" spans="2:12" s="47" customFormat="1" ht="12.95" customHeight="1" x14ac:dyDescent="0.2">
      <c r="B37" s="55" t="s">
        <v>63</v>
      </c>
      <c r="C37" s="48"/>
      <c r="D37" s="48"/>
      <c r="E37" s="48"/>
      <c r="F37" s="48"/>
      <c r="G37" s="48"/>
      <c r="H37" s="48"/>
      <c r="I37" s="48"/>
      <c r="J37" s="48"/>
    </row>
    <row r="38" spans="2:12" ht="12.95" customHeight="1" x14ac:dyDescent="0.2">
      <c r="C38" s="48"/>
      <c r="D38" s="48"/>
      <c r="E38" s="48"/>
      <c r="F38" s="48"/>
      <c r="G38" s="48"/>
      <c r="H38" s="48"/>
      <c r="I38" s="48"/>
      <c r="J38" s="48"/>
    </row>
    <row r="39" spans="2:12" ht="11.25" x14ac:dyDescent="0.2">
      <c r="B39" s="8" t="s">
        <v>48</v>
      </c>
      <c r="C39" s="24" t="s">
        <v>41</v>
      </c>
      <c r="D39" s="24" t="s">
        <v>42</v>
      </c>
      <c r="E39" s="24" t="s">
        <v>43</v>
      </c>
      <c r="F39" s="24" t="s">
        <v>44</v>
      </c>
      <c r="G39" s="24" t="s">
        <v>45</v>
      </c>
      <c r="H39" s="24" t="s">
        <v>46</v>
      </c>
      <c r="I39" s="67" t="s">
        <v>96</v>
      </c>
      <c r="J39" s="24" t="s">
        <v>94</v>
      </c>
    </row>
    <row r="40" spans="2:12" ht="12.95" customHeight="1" x14ac:dyDescent="0.2">
      <c r="B40" s="54" t="s">
        <v>26</v>
      </c>
      <c r="C40" s="59">
        <f t="shared" ref="C40:I40" si="3">+(C27/C8)*100</f>
        <v>50.746772049949463</v>
      </c>
      <c r="D40" s="59">
        <f t="shared" si="3"/>
        <v>53.943076435741624</v>
      </c>
      <c r="E40" s="59">
        <f t="shared" si="3"/>
        <v>56.714437094268575</v>
      </c>
      <c r="F40" s="59">
        <f t="shared" si="3"/>
        <v>47.205190516683253</v>
      </c>
      <c r="G40" s="59">
        <f t="shared" si="3"/>
        <v>54.293647231499854</v>
      </c>
      <c r="H40" s="59">
        <f t="shared" si="3"/>
        <v>57.088046726496813</v>
      </c>
      <c r="I40" s="59">
        <f t="shared" si="3"/>
        <v>53.383800647579008</v>
      </c>
      <c r="J40" s="59"/>
    </row>
    <row r="41" spans="2:12" ht="12.95" customHeight="1" x14ac:dyDescent="0.2">
      <c r="B41" s="54" t="s">
        <v>24</v>
      </c>
      <c r="C41" s="59">
        <f t="shared" ref="C41:I41" si="4">+(C25/C8)*100</f>
        <v>23.932216281235689</v>
      </c>
      <c r="D41" s="59">
        <f t="shared" si="4"/>
        <v>21.025323230741783</v>
      </c>
      <c r="E41" s="59">
        <f t="shared" si="4"/>
        <v>16.659361760851805</v>
      </c>
      <c r="F41" s="59">
        <f t="shared" si="4"/>
        <v>21.113578476599358</v>
      </c>
      <c r="G41" s="59">
        <f t="shared" si="4"/>
        <v>15.998085005266303</v>
      </c>
      <c r="H41" s="59">
        <f t="shared" si="4"/>
        <v>15.022405281884641</v>
      </c>
      <c r="I41" s="59">
        <f t="shared" si="4"/>
        <v>15.572398688954307</v>
      </c>
      <c r="J41" s="59"/>
    </row>
    <row r="42" spans="2:12" ht="12.95" customHeight="1" x14ac:dyDescent="0.2">
      <c r="B42" s="25" t="s">
        <v>32</v>
      </c>
      <c r="C42" s="60">
        <f t="shared" ref="C42:I42" si="5">100-C40-C41</f>
        <v>25.321011668814847</v>
      </c>
      <c r="D42" s="60">
        <f t="shared" si="5"/>
        <v>25.031600333516593</v>
      </c>
      <c r="E42" s="60">
        <f t="shared" si="5"/>
        <v>26.626201144879619</v>
      </c>
      <c r="F42" s="60">
        <f t="shared" si="5"/>
        <v>31.68123100671739</v>
      </c>
      <c r="G42" s="60">
        <f t="shared" si="5"/>
        <v>29.708267763233842</v>
      </c>
      <c r="H42" s="60">
        <f t="shared" si="5"/>
        <v>27.889547991618546</v>
      </c>
      <c r="I42" s="60">
        <f t="shared" si="5"/>
        <v>31.043800663466683</v>
      </c>
      <c r="J42" s="60"/>
    </row>
    <row r="43" spans="2:12" ht="12.95" customHeight="1" x14ac:dyDescent="0.2">
      <c r="B43" s="26" t="s">
        <v>30</v>
      </c>
      <c r="C43" s="61">
        <f t="shared" ref="C43:J43" si="6">SUM(C40:C42)</f>
        <v>100</v>
      </c>
      <c r="D43" s="61">
        <f t="shared" si="6"/>
        <v>100</v>
      </c>
      <c r="E43" s="61">
        <f t="shared" si="6"/>
        <v>100</v>
      </c>
      <c r="F43" s="61">
        <f t="shared" si="6"/>
        <v>100</v>
      </c>
      <c r="G43" s="61">
        <f t="shared" si="6"/>
        <v>100</v>
      </c>
      <c r="H43" s="61">
        <f t="shared" si="6"/>
        <v>100</v>
      </c>
      <c r="I43" s="61">
        <f t="shared" si="6"/>
        <v>100</v>
      </c>
      <c r="J43" s="61">
        <f t="shared" si="6"/>
        <v>0</v>
      </c>
    </row>
    <row r="45" spans="2:12" s="47" customFormat="1" ht="12.95" customHeight="1" x14ac:dyDescent="0.2">
      <c r="C45" s="54"/>
      <c r="D45" s="54"/>
      <c r="E45" s="54"/>
      <c r="F45" s="54"/>
      <c r="G45" s="54"/>
      <c r="H45" s="54"/>
      <c r="I45" s="54"/>
      <c r="J45" s="54"/>
    </row>
    <row r="46" spans="2:12" s="47" customFormat="1" ht="12.95" customHeight="1" x14ac:dyDescent="0.2">
      <c r="B46" s="53" t="s">
        <v>67</v>
      </c>
      <c r="C46" s="54"/>
      <c r="D46" s="54"/>
      <c r="E46" s="54"/>
      <c r="F46" s="54"/>
      <c r="G46" s="54"/>
      <c r="H46" s="54"/>
      <c r="I46" s="54"/>
      <c r="J46" s="54"/>
    </row>
    <row r="47" spans="2:12" s="47" customFormat="1" ht="12.95" customHeight="1" x14ac:dyDescent="0.2">
      <c r="B47" s="52" t="s">
        <v>63</v>
      </c>
      <c r="C47" s="54"/>
      <c r="D47" s="54"/>
      <c r="E47" s="54"/>
      <c r="F47" s="54"/>
      <c r="G47" s="54"/>
      <c r="H47" s="54"/>
      <c r="I47" s="54"/>
      <c r="J47" s="54"/>
    </row>
    <row r="49" spans="2:10" ht="12.95" customHeight="1" x14ac:dyDescent="0.2">
      <c r="B49" s="8"/>
      <c r="C49" s="24" t="s">
        <v>41</v>
      </c>
      <c r="D49" s="24" t="s">
        <v>42</v>
      </c>
      <c r="E49" s="24" t="s">
        <v>43</v>
      </c>
      <c r="F49" s="24" t="s">
        <v>44</v>
      </c>
      <c r="G49" s="24" t="s">
        <v>45</v>
      </c>
      <c r="H49" s="24" t="s">
        <v>46</v>
      </c>
      <c r="I49" s="67" t="s">
        <v>97</v>
      </c>
      <c r="J49" s="24" t="s">
        <v>94</v>
      </c>
    </row>
    <row r="50" spans="2:10" ht="12.95" customHeight="1" x14ac:dyDescent="0.2">
      <c r="B50" s="2" t="s">
        <v>66</v>
      </c>
      <c r="C50" s="58">
        <f>+('siječanj 2026'!$E$24/'2026'!C8)*100</f>
        <v>83.097472254631882</v>
      </c>
      <c r="D50" s="58">
        <f>+('veljača 2026'!$E$24/'2026'!D8)*100</f>
        <v>84.108720585183278</v>
      </c>
      <c r="E50" s="58">
        <f>+('ožujak 2026'!$E$24/'2026'!E8)*100</f>
        <v>85.352840577294913</v>
      </c>
      <c r="F50" s="58">
        <f>+('travanj 2026'!$E$24/'2026'!F8)*100</f>
        <v>83.237825996452472</v>
      </c>
      <c r="G50" s="58">
        <f>+('svibanj 2026'!$E$23/'2026'!G8)*100</f>
        <v>85.963093885463294</v>
      </c>
      <c r="H50" s="58">
        <f>+('lipanj 2026'!$E$23/'2026'!H8)*100</f>
        <v>83.698330987327097</v>
      </c>
      <c r="I50" s="58">
        <f>+('3Q 2026'!$E$23/'2026'!I8)*100</f>
        <v>85.607264231997107</v>
      </c>
      <c r="J50" s="58"/>
    </row>
    <row r="51" spans="2:10" ht="12.95" customHeight="1" x14ac:dyDescent="0.2">
      <c r="B51" s="2" t="s">
        <v>65</v>
      </c>
      <c r="C51" s="58">
        <f>+('siječanj 2026'!$E$50/'2026'!C8)*100</f>
        <v>16.902527745368118</v>
      </c>
      <c r="D51" s="58">
        <f>+('veljača 2026'!$E$50/'2026'!D8)*100</f>
        <v>15.891279414816731</v>
      </c>
      <c r="E51" s="58">
        <f>+('ožujak 2026'!$E$50/'2026'!E8)*100</f>
        <v>14.647159422705091</v>
      </c>
      <c r="F51" s="58">
        <f>+('travanj 2026'!$E$50/'2026'!F8)*100</f>
        <v>16.762174003547528</v>
      </c>
      <c r="G51" s="58">
        <f>+('svibanj 2026'!$E$48/'2026'!G8)*100</f>
        <v>14.036906114536709</v>
      </c>
      <c r="H51" s="58">
        <f>+('lipanj 2026'!$E$48/'2026'!H8)*100</f>
        <v>16.301669012672907</v>
      </c>
      <c r="I51" s="58">
        <f>+('3Q 2026'!$E$48/'2026'!I8)*100</f>
        <v>14.392735768002899</v>
      </c>
      <c r="J51" s="58"/>
    </row>
    <row r="52" spans="2:10" ht="12.95" customHeight="1" x14ac:dyDescent="0.2">
      <c r="B52" s="57" t="s">
        <v>54</v>
      </c>
      <c r="C52" s="62">
        <f>+('siječanj 2026'!$E$73/'2026'!C8)*100</f>
        <v>0</v>
      </c>
      <c r="D52" s="62">
        <f>+('veljača 2026'!$E$73/'2026'!D8)*100</f>
        <v>0</v>
      </c>
      <c r="E52" s="62">
        <f>+('ožujak 2026'!$E$73/'2026'!E8)*100</f>
        <v>0</v>
      </c>
      <c r="F52" s="62">
        <f>+('travanj 2026'!$E$73/'2026'!F8)*100</f>
        <v>0</v>
      </c>
      <c r="G52" s="62">
        <f>+('svibanj 2026'!$E$71/'2026'!G8)*100</f>
        <v>0</v>
      </c>
      <c r="H52" s="62">
        <f>+('lipanj 2026'!$E$71/'2026'!H8)*100</f>
        <v>0</v>
      </c>
      <c r="I52" s="62">
        <f>+('3Q 2026'!$E$71/'2026'!I8)*100</f>
        <v>0</v>
      </c>
      <c r="J52" s="62"/>
    </row>
    <row r="53" spans="2:10" ht="12.95" customHeight="1" x14ac:dyDescent="0.2">
      <c r="B53" s="26" t="s">
        <v>30</v>
      </c>
      <c r="C53" s="19">
        <f t="shared" ref="C53:J53" si="7">SUM(C50:C52)</f>
        <v>100</v>
      </c>
      <c r="D53" s="19">
        <f t="shared" si="7"/>
        <v>100.00000000000001</v>
      </c>
      <c r="E53" s="19">
        <f t="shared" si="7"/>
        <v>100</v>
      </c>
      <c r="F53" s="19">
        <f t="shared" si="7"/>
        <v>100</v>
      </c>
      <c r="G53" s="19">
        <f t="shared" si="7"/>
        <v>100</v>
      </c>
      <c r="H53" s="19">
        <f t="shared" si="7"/>
        <v>100</v>
      </c>
      <c r="I53" s="19">
        <f t="shared" si="7"/>
        <v>100</v>
      </c>
      <c r="J53" s="19">
        <f t="shared" si="7"/>
        <v>0</v>
      </c>
    </row>
  </sheetData>
  <pageMargins left="0.70866141732283472" right="0.70866141732283472" top="0.74803149606299213" bottom="0.74803149606299213" header="0.31496062992125984" footer="0.31496062992125984"/>
  <pageSetup paperSize="9" scale="64" orientation="landscape" r:id="rId1"/>
  <ignoredErrors>
    <ignoredError sqref="K33:L33 K16 K17:K29 K30:K32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9</vt:i4>
      </vt:variant>
    </vt:vector>
  </HeadingPairs>
  <TitlesOfParts>
    <vt:vector size="9" baseType="lpstr">
      <vt:lpstr>graf. prikaz 2026</vt:lpstr>
      <vt:lpstr>siječanj 2026</vt:lpstr>
      <vt:lpstr>veljača 2026</vt:lpstr>
      <vt:lpstr>ožujak 2026</vt:lpstr>
      <vt:lpstr>travanj 2026</vt:lpstr>
      <vt:lpstr>svibanj 2026</vt:lpstr>
      <vt:lpstr>lipanj 2026</vt:lpstr>
      <vt:lpstr>3Q 2026</vt:lpstr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2026-10-27T10:09:04Z</dcterms:modified>
</cp:coreProperties>
</file>